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865" windowHeight="9855"/>
  </bookViews>
  <sheets>
    <sheet name="4 cores" sheetId="1" r:id="rId1"/>
    <sheet name="3 cores" sheetId="3" r:id="rId2"/>
    <sheet name="2 cores" sheetId="4" r:id="rId3"/>
    <sheet name="1 core" sheetId="5" r:id="rId4"/>
    <sheet name="SpaceShip" sheetId="2" r:id="rId5"/>
    <sheet name="Sheet1" sheetId="6" r:id="rId6"/>
  </sheets>
  <calcPr calcId="144525"/>
</workbook>
</file>

<file path=xl/calcChain.xml><?xml version="1.0" encoding="utf-8"?>
<calcChain xmlns="http://schemas.openxmlformats.org/spreadsheetml/2006/main">
  <c r="E6" i="3" l="1"/>
  <c r="E22" i="1"/>
  <c r="E6" i="5" l="1"/>
  <c r="E6" i="4"/>
  <c r="F7" i="5" l="1"/>
  <c r="E21" i="5"/>
  <c r="F23" i="5" s="1"/>
  <c r="D21" i="5"/>
  <c r="D14" i="5"/>
  <c r="E14" i="5" s="1"/>
  <c r="H13" i="5"/>
  <c r="D13" i="5"/>
  <c r="E13" i="5" s="1"/>
  <c r="D12" i="5"/>
  <c r="E12" i="5" s="1"/>
  <c r="D11" i="5"/>
  <c r="E11" i="5" s="1"/>
  <c r="D10" i="5"/>
  <c r="E10" i="5" s="1"/>
  <c r="E5" i="5"/>
  <c r="E4" i="5"/>
  <c r="D21" i="4"/>
  <c r="E21" i="4" s="1"/>
  <c r="F23" i="4" s="1"/>
  <c r="D14" i="4"/>
  <c r="E14" i="4" s="1"/>
  <c r="H13" i="4"/>
  <c r="D13" i="4"/>
  <c r="E13" i="4" s="1"/>
  <c r="D12" i="4"/>
  <c r="E12" i="4" s="1"/>
  <c r="D11" i="4"/>
  <c r="E11" i="4" s="1"/>
  <c r="D10" i="4"/>
  <c r="E10" i="4" s="1"/>
  <c r="E5" i="4"/>
  <c r="E4" i="4"/>
  <c r="D21" i="3"/>
  <c r="E21" i="3" s="1"/>
  <c r="F23" i="3" s="1"/>
  <c r="D14" i="3"/>
  <c r="E14" i="3" s="1"/>
  <c r="H13" i="3"/>
  <c r="D13" i="3"/>
  <c r="E13" i="3" s="1"/>
  <c r="D12" i="3"/>
  <c r="E12" i="3" s="1"/>
  <c r="D11" i="3"/>
  <c r="E11" i="3" s="1"/>
  <c r="D10" i="3"/>
  <c r="E10" i="3" s="1"/>
  <c r="E5" i="3"/>
  <c r="E4" i="3"/>
  <c r="F7" i="3" s="1"/>
  <c r="F7" i="4" l="1"/>
  <c r="F15" i="5"/>
  <c r="F15" i="4"/>
  <c r="F15" i="3"/>
  <c r="F27" i="3" l="1"/>
  <c r="H26" i="3" s="1"/>
  <c r="J26" i="3" s="1"/>
  <c r="N26" i="3" s="1"/>
  <c r="E18" i="3"/>
  <c r="H18" i="3" s="1"/>
  <c r="J18" i="3" s="1"/>
  <c r="J19" i="3" s="1"/>
  <c r="E18" i="4"/>
  <c r="H18" i="4" s="1"/>
  <c r="J18" i="4" s="1"/>
  <c r="N19" i="4" s="1"/>
  <c r="E18" i="5"/>
  <c r="H18" i="5" s="1"/>
  <c r="J18" i="5" s="1"/>
  <c r="J19" i="5" s="1"/>
  <c r="F27" i="5"/>
  <c r="H26" i="5" s="1"/>
  <c r="J26" i="5" s="1"/>
  <c r="N27" i="5" s="1"/>
  <c r="F27" i="4"/>
  <c r="H26" i="4" s="1"/>
  <c r="J26" i="4" s="1"/>
  <c r="D21" i="2"/>
  <c r="E21" i="2" s="1"/>
  <c r="F22" i="2" s="1"/>
  <c r="D14" i="2"/>
  <c r="E14" i="2" s="1"/>
  <c r="H13" i="2"/>
  <c r="D13" i="2"/>
  <c r="E13" i="2" s="1"/>
  <c r="E12" i="2"/>
  <c r="D12" i="2"/>
  <c r="D11" i="2"/>
  <c r="E11" i="2" s="1"/>
  <c r="E10" i="2"/>
  <c r="D10" i="2"/>
  <c r="E6" i="2"/>
  <c r="E5" i="2"/>
  <c r="E4" i="2"/>
  <c r="J27" i="3" l="1"/>
  <c r="N27" i="3"/>
  <c r="N19" i="3"/>
  <c r="J19" i="4"/>
  <c r="N19" i="5"/>
  <c r="N26" i="5"/>
  <c r="J27" i="5"/>
  <c r="N27" i="4"/>
  <c r="J27" i="4"/>
  <c r="N26" i="4"/>
  <c r="F15" i="2"/>
  <c r="F7" i="2"/>
  <c r="D21" i="1"/>
  <c r="E21" i="1" s="1"/>
  <c r="F23" i="1" s="1"/>
  <c r="D11" i="1"/>
  <c r="E11" i="1" s="1"/>
  <c r="D12" i="1"/>
  <c r="E12" i="1" s="1"/>
  <c r="D13" i="1"/>
  <c r="E13" i="1" s="1"/>
  <c r="D14" i="1"/>
  <c r="E14" i="1" s="1"/>
  <c r="D10" i="1"/>
  <c r="E10" i="1" s="1"/>
  <c r="E18" i="2" l="1"/>
  <c r="H18" i="2" s="1"/>
  <c r="J18" i="2" s="1"/>
  <c r="N19" i="2" s="1"/>
  <c r="F26" i="2"/>
  <c r="H25" i="2" s="1"/>
  <c r="J25" i="2" s="1"/>
  <c r="J26" i="2" s="1"/>
  <c r="F15" i="1"/>
  <c r="E6" i="1"/>
  <c r="N26" i="2" l="1"/>
  <c r="J19" i="2"/>
  <c r="N25" i="2"/>
  <c r="H13" i="1"/>
  <c r="E4" i="1"/>
  <c r="E5" i="1"/>
  <c r="F7" i="1" l="1"/>
  <c r="E18" i="1" s="1"/>
  <c r="H18" i="1" s="1"/>
  <c r="J18" i="1" s="1"/>
  <c r="N19" i="1" s="1"/>
  <c r="F27" i="1"/>
  <c r="H26" i="1" s="1"/>
  <c r="J26" i="1" s="1"/>
  <c r="N26" i="1" l="1"/>
  <c r="J27" i="1"/>
  <c r="N27" i="1"/>
  <c r="J19" i="1"/>
</calcChain>
</file>

<file path=xl/sharedStrings.xml><?xml version="1.0" encoding="utf-8"?>
<sst xmlns="http://schemas.openxmlformats.org/spreadsheetml/2006/main" count="210" uniqueCount="57">
  <si>
    <t>Steam units of reserve</t>
  </si>
  <si>
    <t>Pcs</t>
  </si>
  <si>
    <t>Heater (200 steam)</t>
  </si>
  <si>
    <t>Turbine (200 steam)</t>
  </si>
  <si>
    <t>Pipe (100 steam)</t>
  </si>
  <si>
    <t>Pump (400 steam)</t>
  </si>
  <si>
    <t>Pipe to ground (100 steam)</t>
  </si>
  <si>
    <t>Capacity of steam</t>
  </si>
  <si>
    <t>Capacity per piece [MJ]</t>
  </si>
  <si>
    <t>Capacity per type  [MJ]</t>
  </si>
  <si>
    <t xml:space="preserve">Heater </t>
  </si>
  <si>
    <t xml:space="preserve">Reactor core </t>
  </si>
  <si>
    <t xml:space="preserve">Heat pipe </t>
  </si>
  <si>
    <t>Partial sum   [MJ]</t>
  </si>
  <si>
    <t>Steam units</t>
  </si>
  <si>
    <t>Heat energy stored in buildings</t>
  </si>
  <si>
    <t>Heat energy stored in steam</t>
  </si>
  <si>
    <t>Notes</t>
  </si>
  <si>
    <t>Energy production</t>
  </si>
  <si>
    <t>MJ Total heat production per one insertion</t>
  </si>
  <si>
    <t>Surplus of Steam storages</t>
  </si>
  <si>
    <t xml:space="preserve">Seconds of Full Run on Steam Reserve </t>
  </si>
  <si>
    <t>Seconds of Full Run on Steam Reserve</t>
  </si>
  <si>
    <t>Storage Tank</t>
  </si>
  <si>
    <t>MJ per Fuel Cell</t>
  </si>
  <si>
    <t>MJ Thermal capacity to reach losseless</t>
  </si>
  <si>
    <r>
      <t xml:space="preserve">For </t>
    </r>
    <r>
      <rPr>
        <b/>
        <sz val="11"/>
        <color theme="1"/>
        <rFont val="Calibri"/>
        <family val="2"/>
        <scheme val="minor"/>
      </rPr>
      <t>preventing brownout</t>
    </r>
    <r>
      <rPr>
        <sz val="11"/>
        <color theme="1"/>
        <rFont val="Calibri"/>
        <family val="2"/>
        <charset val="238"/>
        <scheme val="minor"/>
      </rPr>
      <t xml:space="preserve"> while plant  is in heating up process we need reserve.  Higher surplus gives extra </t>
    </r>
    <r>
      <rPr>
        <b/>
        <sz val="11"/>
        <color theme="1"/>
        <rFont val="Calibri"/>
        <family val="2"/>
        <scheme val="minor"/>
      </rPr>
      <t>seconds runing on Steam Reserve</t>
    </r>
    <r>
      <rPr>
        <sz val="11"/>
        <color theme="1"/>
        <rFont val="Calibri"/>
        <family val="2"/>
        <charset val="238"/>
        <scheme val="minor"/>
      </rPr>
      <t>. Shorter heatpipes design means shorter heatup process.</t>
    </r>
  </si>
  <si>
    <r>
      <t>For</t>
    </r>
    <r>
      <rPr>
        <b/>
        <sz val="11"/>
        <color theme="1"/>
        <rFont val="Calibri"/>
        <family val="2"/>
        <scheme val="minor"/>
      </rPr>
      <t xml:space="preserve"> losseless</t>
    </r>
    <r>
      <rPr>
        <sz val="11"/>
        <color theme="1"/>
        <rFont val="Calibri"/>
        <family val="2"/>
        <charset val="238"/>
        <scheme val="minor"/>
      </rPr>
      <t xml:space="preserve"> production we need </t>
    </r>
    <r>
      <rPr>
        <b/>
        <sz val="11"/>
        <color theme="1"/>
        <rFont val="Calibri"/>
        <family val="2"/>
        <scheme val="minor"/>
      </rPr>
      <t>positive surplus</t>
    </r>
    <r>
      <rPr>
        <sz val="11"/>
        <color theme="1"/>
        <rFont val="Calibri"/>
        <family val="2"/>
        <scheme val="minor"/>
      </rPr>
      <t xml:space="preserve"> of Steam storages</t>
    </r>
    <r>
      <rPr>
        <b/>
        <sz val="11"/>
        <color theme="1"/>
        <rFont val="Calibri"/>
        <family val="2"/>
        <scheme val="minor"/>
      </rPr>
      <t>.</t>
    </r>
  </si>
  <si>
    <t>Heat energy stored in steam Storage Tanks</t>
  </si>
  <si>
    <t>is energy of One unit of steam</t>
  </si>
  <si>
    <t>Modify the green cells only</t>
  </si>
  <si>
    <t>Max. energy stored in plant [MJ]</t>
  </si>
  <si>
    <t xml:space="preserve">97kJ </t>
  </si>
  <si>
    <t>optimal level of steam in each Steam storage for insertion of another cell. Higher level means plant is no longer losseless.</t>
  </si>
  <si>
    <t>Total Thermal capacity</t>
  </si>
  <si>
    <r>
      <t xml:space="preserve">[ </t>
    </r>
    <r>
      <rPr>
        <b/>
        <sz val="11"/>
        <color theme="1"/>
        <rFont val="Calibri"/>
        <family val="2"/>
        <scheme val="minor"/>
      </rPr>
      <t xml:space="preserve">MJ </t>
    </r>
    <r>
      <rPr>
        <sz val="11"/>
        <color theme="1"/>
        <rFont val="Calibri"/>
        <family val="2"/>
        <charset val="238"/>
        <scheme val="minor"/>
      </rPr>
      <t>] Max amount of energy buffer. Rest  of capacity is reserved for lossless feature.</t>
    </r>
  </si>
  <si>
    <r>
      <t xml:space="preserve">Max amount of energy buffer. Rest  of capacity is reserved for lossless feature. Translated into </t>
    </r>
    <r>
      <rPr>
        <b/>
        <sz val="11"/>
        <color theme="1"/>
        <rFont val="Calibri"/>
        <family val="2"/>
        <scheme val="minor"/>
      </rPr>
      <t>Steam units</t>
    </r>
  </si>
  <si>
    <t xml:space="preserve">Max. energy stored in plant [MJ],                                             include Storage  Tanks         </t>
  </si>
  <si>
    <t>Cells (4 cells times 300% The Neighborough bonus equals energy value of 12 cells)</t>
  </si>
  <si>
    <t>Perfect Fourleaf Power Plant Heat capacity = 4 cores</t>
  </si>
  <si>
    <t>Max. energy stored in base plant [MJ]</t>
  </si>
  <si>
    <t xml:space="preserve">Extension of thermal capacity by aditional Steam storage </t>
  </si>
  <si>
    <t>[steam units] optimal level of steam in each Steam storage for insertion of another cell. Higher level means plant is no longer losseless.</t>
  </si>
  <si>
    <t xml:space="preserve">[ MJ ] Max amount of energy buffer.  Rest  of thermal capacity is used for lossless feature. </t>
  </si>
  <si>
    <t>[steam units] Max amount of steam units in reserve buffer.</t>
  </si>
  <si>
    <t>Thermal Capacity of Steam</t>
  </si>
  <si>
    <t>Cells ( The Neighborough bonus equals zero)</t>
  </si>
  <si>
    <t>Cells (2 cells times 100% The Neighborough + 1 cell 200% bonus)</t>
  </si>
  <si>
    <t>Cells (4 cells times 300% The Neighborough bonus )</t>
  </si>
  <si>
    <t>Cells (2 cells times 100% The Neighborough bonus )</t>
  </si>
  <si>
    <t>Perfect Fourleaf Power Plant Heat capacity = 1 core</t>
  </si>
  <si>
    <t>Perfect Fourleaf Power Plant Heat capacity = 3 cores</t>
  </si>
  <si>
    <t>Perfect Fourleaf Power Plant Heat capacity = 2 cores</t>
  </si>
  <si>
    <t>Perfect Minimalistic Power Plant Heat capacity suited for space ship</t>
  </si>
  <si>
    <t>Extension of thermal capacity by aditional items</t>
  </si>
  <si>
    <t>Heat energy added to reach balance</t>
  </si>
  <si>
    <t>Heat pipe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</si>
</sst>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61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8" fillId="6" borderId="0" applyNumberFormat="0" applyBorder="0" applyAlignment="0" applyProtection="0"/>
  </cellStyleXfs>
  <cellXfs count="7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0" fillId="0" borderId="2" xfId="0" applyBorder="1"/>
    <xf numFmtId="3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/>
    <xf numFmtId="0" fontId="1" fillId="0" borderId="10" xfId="0" applyFont="1" applyBorder="1"/>
    <xf numFmtId="164" fontId="1" fillId="0" borderId="5" xfId="0" applyNumberFormat="1" applyFont="1" applyBorder="1"/>
    <xf numFmtId="0" fontId="1" fillId="0" borderId="5" xfId="0" applyFont="1" applyBorder="1"/>
    <xf numFmtId="3" fontId="0" fillId="0" borderId="0" xfId="0" applyNumberFormat="1"/>
    <xf numFmtId="3" fontId="0" fillId="0" borderId="0" xfId="0" applyNumberFormat="1" applyBorder="1"/>
    <xf numFmtId="165" fontId="0" fillId="0" borderId="0" xfId="0" applyNumberFormat="1"/>
    <xf numFmtId="3" fontId="0" fillId="0" borderId="5" xfId="0" applyNumberFormat="1" applyBorder="1"/>
    <xf numFmtId="3" fontId="2" fillId="0" borderId="0" xfId="0" applyNumberFormat="1" applyFont="1"/>
    <xf numFmtId="3" fontId="1" fillId="0" borderId="5" xfId="0" applyNumberFormat="1" applyFont="1" applyBorder="1"/>
    <xf numFmtId="0" fontId="1" fillId="0" borderId="6" xfId="0" applyFont="1" applyBorder="1"/>
    <xf numFmtId="3" fontId="0" fillId="0" borderId="2" xfId="0" applyNumberFormat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10" xfId="0" applyFont="1" applyBorder="1"/>
    <xf numFmtId="0" fontId="0" fillId="0" borderId="2" xfId="0" applyBorder="1" applyAlignment="1">
      <alignment vertical="top" wrapText="1"/>
    </xf>
    <xf numFmtId="0" fontId="2" fillId="0" borderId="0" xfId="0" applyFont="1" applyBorder="1" applyAlignment="1">
      <alignment horizontal="right"/>
    </xf>
    <xf numFmtId="3" fontId="1" fillId="2" borderId="2" xfId="0" applyNumberFormat="1" applyFont="1" applyFill="1" applyBorder="1"/>
    <xf numFmtId="3" fontId="0" fillId="2" borderId="2" xfId="0" applyNumberFormat="1" applyFill="1" applyBorder="1"/>
    <xf numFmtId="0" fontId="0" fillId="0" borderId="0" xfId="0" applyBorder="1" applyAlignment="1">
      <alignment horizontal="right"/>
    </xf>
    <xf numFmtId="3" fontId="0" fillId="2" borderId="2" xfId="0" applyNumberFormat="1" applyFill="1" applyBorder="1" applyAlignment="1">
      <alignment vertical="top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3" fontId="0" fillId="4" borderId="8" xfId="0" applyNumberFormat="1" applyFill="1" applyBorder="1"/>
    <xf numFmtId="0" fontId="0" fillId="4" borderId="0" xfId="0" applyFill="1" applyBorder="1"/>
    <xf numFmtId="0" fontId="0" fillId="4" borderId="7" xfId="0" applyFill="1" applyBorder="1"/>
    <xf numFmtId="3" fontId="0" fillId="4" borderId="4" xfId="0" applyNumberFormat="1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3" fontId="0" fillId="3" borderId="2" xfId="0" applyNumberFormat="1" applyFill="1" applyBorder="1" applyAlignment="1">
      <alignment vertical="top"/>
    </xf>
    <xf numFmtId="3" fontId="0" fillId="5" borderId="0" xfId="0" applyNumberFormat="1" applyFill="1"/>
    <xf numFmtId="0" fontId="0" fillId="5" borderId="0" xfId="0" applyFill="1"/>
    <xf numFmtId="0" fontId="5" fillId="5" borderId="0" xfId="0" applyFont="1" applyFill="1" applyAlignment="1">
      <alignment vertical="top" wrapText="1"/>
    </xf>
    <xf numFmtId="0" fontId="6" fillId="5" borderId="0" xfId="0" applyFont="1" applyFill="1"/>
    <xf numFmtId="3" fontId="7" fillId="2" borderId="0" xfId="0" applyNumberFormat="1" applyFont="1" applyFill="1"/>
    <xf numFmtId="3" fontId="7" fillId="2" borderId="0" xfId="0" applyNumberFormat="1" applyFont="1" applyFill="1" applyBorder="1"/>
    <xf numFmtId="3" fontId="1" fillId="2" borderId="5" xfId="0" applyNumberFormat="1" applyFont="1" applyFill="1" applyBorder="1" applyAlignment="1">
      <alignment vertical="top"/>
    </xf>
    <xf numFmtId="3" fontId="1" fillId="4" borderId="4" xfId="0" applyNumberFormat="1" applyFont="1" applyFill="1" applyBorder="1"/>
    <xf numFmtId="0" fontId="1" fillId="4" borderId="5" xfId="0" applyFont="1" applyFill="1" applyBorder="1"/>
    <xf numFmtId="3" fontId="8" fillId="6" borderId="2" xfId="1" applyNumberFormat="1" applyBorder="1" applyAlignment="1">
      <alignment vertical="top"/>
    </xf>
    <xf numFmtId="0" fontId="8" fillId="6" borderId="2" xfId="1" applyBorder="1" applyAlignment="1">
      <alignment vertical="top" wrapText="1"/>
    </xf>
    <xf numFmtId="0" fontId="0" fillId="0" borderId="5" xfId="0" applyBorder="1" applyAlignment="1"/>
    <xf numFmtId="3" fontId="1" fillId="2" borderId="10" xfId="0" applyNumberFormat="1" applyFont="1" applyFill="1" applyBorder="1" applyAlignment="1">
      <alignment vertical="top"/>
    </xf>
    <xf numFmtId="3" fontId="0" fillId="0" borderId="10" xfId="0" applyNumberFormat="1" applyBorder="1"/>
    <xf numFmtId="164" fontId="1" fillId="0" borderId="10" xfId="0" applyNumberFormat="1" applyFont="1" applyBorder="1"/>
    <xf numFmtId="3" fontId="1" fillId="0" borderId="10" xfId="0" applyNumberFormat="1" applyFont="1" applyBorder="1"/>
    <xf numFmtId="0" fontId="0" fillId="7" borderId="0" xfId="0" applyFill="1"/>
    <xf numFmtId="0" fontId="0" fillId="8" borderId="0" xfId="0" applyFill="1"/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right"/>
    </xf>
    <xf numFmtId="0" fontId="7" fillId="2" borderId="0" xfId="0" applyFont="1" applyFill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0" borderId="5" xfId="0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workbookViewId="0">
      <selection activeCell="S7" sqref="S7"/>
    </sheetView>
  </sheetViews>
  <sheetFormatPr defaultRowHeight="15" x14ac:dyDescent="0.25"/>
  <cols>
    <col min="1" max="1" width="28.5703125" customWidth="1"/>
    <col min="2" max="2" width="4.28515625" customWidth="1"/>
    <col min="3" max="3" width="6.28515625" customWidth="1"/>
    <col min="4" max="4" width="11.7109375" customWidth="1"/>
    <col min="5" max="5" width="15.85546875" customWidth="1"/>
    <col min="6" max="6" width="10.5703125" customWidth="1"/>
    <col min="7" max="7" width="2" customWidth="1"/>
    <col min="8" max="8" width="7.5703125" customWidth="1"/>
    <col min="9" max="9" width="36.28515625" customWidth="1"/>
    <col min="10" max="10" width="8" customWidth="1"/>
    <col min="12" max="12" width="4.7109375" customWidth="1"/>
    <col min="13" max="13" width="16.7109375" customWidth="1"/>
    <col min="14" max="14" width="7.140625" customWidth="1"/>
    <col min="15" max="15" width="11.42578125" customWidth="1"/>
    <col min="16" max="16" width="9.85546875" customWidth="1"/>
    <col min="18" max="18" width="13.7109375" customWidth="1"/>
  </cols>
  <sheetData>
    <row r="1" spans="1:18" ht="15.75" thickBot="1" x14ac:dyDescent="0.3"/>
    <row r="2" spans="1:18" ht="20.25" thickTop="1" thickBot="1" x14ac:dyDescent="0.35">
      <c r="A2" s="12"/>
      <c r="B2" s="27" t="s">
        <v>39</v>
      </c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</row>
    <row r="3" spans="1:18" ht="30" customHeight="1" thickTop="1" x14ac:dyDescent="0.25">
      <c r="A3" s="1"/>
      <c r="B3" s="1" t="s">
        <v>1</v>
      </c>
      <c r="C3" s="1" t="s">
        <v>14</v>
      </c>
      <c r="D3" s="2" t="s">
        <v>8</v>
      </c>
      <c r="E3" s="2" t="s">
        <v>9</v>
      </c>
      <c r="F3" s="2" t="s">
        <v>13</v>
      </c>
      <c r="O3" s="43" t="s">
        <v>17</v>
      </c>
      <c r="P3" s="43"/>
      <c r="Q3" s="43"/>
      <c r="R3" s="43"/>
    </row>
    <row r="4" spans="1:18" x14ac:dyDescent="0.25">
      <c r="A4" t="s">
        <v>11</v>
      </c>
      <c r="B4" s="45">
        <v>4</v>
      </c>
      <c r="C4" s="16">
        <v>0</v>
      </c>
      <c r="D4" s="16">
        <v>5000</v>
      </c>
      <c r="E4" s="16">
        <f>B4*D4</f>
        <v>20000</v>
      </c>
      <c r="F4" s="16"/>
      <c r="O4" s="43" t="s">
        <v>32</v>
      </c>
      <c r="P4" s="43" t="s">
        <v>29</v>
      </c>
      <c r="Q4" s="43"/>
      <c r="R4" s="43"/>
    </row>
    <row r="5" spans="1:18" x14ac:dyDescent="0.25">
      <c r="A5" t="s">
        <v>10</v>
      </c>
      <c r="B5" s="45">
        <v>48</v>
      </c>
      <c r="C5" s="16">
        <v>0</v>
      </c>
      <c r="D5" s="16">
        <v>500</v>
      </c>
      <c r="E5" s="16">
        <f>B5*D5</f>
        <v>24000</v>
      </c>
      <c r="F5" s="16"/>
    </row>
    <row r="6" spans="1:18" ht="15" customHeight="1" x14ac:dyDescent="0.25">
      <c r="A6" t="s">
        <v>56</v>
      </c>
      <c r="B6" s="45">
        <v>84</v>
      </c>
      <c r="C6" s="16">
        <v>0</v>
      </c>
      <c r="D6" s="16">
        <v>500</v>
      </c>
      <c r="E6" s="16">
        <f>B6*D6</f>
        <v>42000</v>
      </c>
      <c r="F6" s="1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5" customHeight="1" x14ac:dyDescent="0.25">
      <c r="B7" s="68" t="s">
        <v>15</v>
      </c>
      <c r="C7" s="68"/>
      <c r="D7" s="68"/>
      <c r="E7" s="68"/>
      <c r="F7" s="49">
        <f>SUM(E4:E6)</f>
        <v>86000</v>
      </c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x14ac:dyDescent="0.25">
      <c r="F8" s="16"/>
      <c r="H8" s="48" t="s">
        <v>30</v>
      </c>
      <c r="I8" s="47"/>
      <c r="J8" s="25"/>
      <c r="K8" s="25"/>
      <c r="L8" s="25"/>
      <c r="M8" s="25"/>
      <c r="N8" s="25"/>
      <c r="O8" s="25"/>
      <c r="P8" s="25"/>
      <c r="Q8" s="25"/>
      <c r="R8" s="25"/>
    </row>
    <row r="9" spans="1:18" ht="15.75" thickBot="1" x14ac:dyDescent="0.3">
      <c r="A9" t="s">
        <v>45</v>
      </c>
      <c r="C9">
        <v>1</v>
      </c>
      <c r="D9">
        <v>9.7000000000000003E-2</v>
      </c>
      <c r="F9" s="16"/>
    </row>
    <row r="10" spans="1:18" ht="15.75" thickTop="1" x14ac:dyDescent="0.25">
      <c r="A10" s="62" t="s">
        <v>5</v>
      </c>
      <c r="B10" s="46">
        <v>0</v>
      </c>
      <c r="C10" s="16">
        <v>400</v>
      </c>
      <c r="D10" s="18">
        <f>C10*$D$9</f>
        <v>38.800000000000004</v>
      </c>
      <c r="E10" s="18">
        <f>B10*D10</f>
        <v>0</v>
      </c>
      <c r="F10" s="16"/>
      <c r="H10" s="34" t="s">
        <v>18</v>
      </c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18" x14ac:dyDescent="0.25">
      <c r="A11" s="62" t="s">
        <v>2</v>
      </c>
      <c r="B11" s="46">
        <v>48</v>
      </c>
      <c r="C11" s="16">
        <v>200</v>
      </c>
      <c r="D11" s="18">
        <f t="shared" ref="D11:D14" si="0">C11*$D$9</f>
        <v>19.400000000000002</v>
      </c>
      <c r="E11" s="18">
        <f t="shared" ref="E11:E14" si="1">B11*D11</f>
        <v>931.2</v>
      </c>
      <c r="F11" s="16"/>
      <c r="H11" s="37">
        <v>8000</v>
      </c>
      <c r="I11" s="38" t="s">
        <v>24</v>
      </c>
      <c r="J11" s="38"/>
      <c r="K11" s="38"/>
      <c r="L11" s="38"/>
      <c r="M11" s="38"/>
      <c r="N11" s="38"/>
      <c r="O11" s="38"/>
      <c r="P11" s="38"/>
      <c r="Q11" s="38"/>
      <c r="R11" s="39"/>
    </row>
    <row r="12" spans="1:18" x14ac:dyDescent="0.25">
      <c r="A12" s="62" t="s">
        <v>3</v>
      </c>
      <c r="B12" s="46">
        <v>83</v>
      </c>
      <c r="C12" s="16">
        <v>200</v>
      </c>
      <c r="D12" s="18">
        <f t="shared" si="0"/>
        <v>19.400000000000002</v>
      </c>
      <c r="E12" s="18">
        <f t="shared" si="1"/>
        <v>1610.2000000000003</v>
      </c>
      <c r="F12" s="16"/>
      <c r="H12" s="37">
        <v>12</v>
      </c>
      <c r="I12" s="38" t="s">
        <v>48</v>
      </c>
      <c r="J12" s="38"/>
      <c r="K12" s="38"/>
      <c r="L12" s="38"/>
      <c r="M12" s="38"/>
      <c r="N12" s="38"/>
      <c r="O12" s="38"/>
      <c r="P12" s="38"/>
      <c r="Q12" s="38"/>
      <c r="R12" s="39"/>
    </row>
    <row r="13" spans="1:18" ht="15.75" thickBot="1" x14ac:dyDescent="0.3">
      <c r="A13" s="61" t="s">
        <v>4</v>
      </c>
      <c r="B13" s="46">
        <v>150</v>
      </c>
      <c r="C13" s="16">
        <v>100</v>
      </c>
      <c r="D13" s="18">
        <f t="shared" si="0"/>
        <v>9.7000000000000011</v>
      </c>
      <c r="E13" s="18">
        <f t="shared" si="1"/>
        <v>1455.0000000000002</v>
      </c>
      <c r="F13" s="16"/>
      <c r="H13" s="52">
        <f>H11*H12</f>
        <v>96000</v>
      </c>
      <c r="I13" s="53" t="s">
        <v>19</v>
      </c>
      <c r="J13" s="41"/>
      <c r="K13" s="41"/>
      <c r="L13" s="41"/>
      <c r="M13" s="41"/>
      <c r="N13" s="41"/>
      <c r="O13" s="41"/>
      <c r="P13" s="41"/>
      <c r="Q13" s="41"/>
      <c r="R13" s="42"/>
    </row>
    <row r="14" spans="1:18" ht="15.75" thickTop="1" x14ac:dyDescent="0.25">
      <c r="A14" s="61" t="s">
        <v>6</v>
      </c>
      <c r="B14" s="46">
        <v>24</v>
      </c>
      <c r="C14" s="16">
        <v>100</v>
      </c>
      <c r="D14" s="18">
        <f t="shared" si="0"/>
        <v>9.7000000000000011</v>
      </c>
      <c r="E14" s="18">
        <f t="shared" si="1"/>
        <v>232.8</v>
      </c>
      <c r="F14" s="16"/>
      <c r="H14" s="16"/>
      <c r="J14" s="17"/>
    </row>
    <row r="15" spans="1:18" x14ac:dyDescent="0.25">
      <c r="B15" s="67" t="s">
        <v>16</v>
      </c>
      <c r="C15" s="67"/>
      <c r="D15" s="67"/>
      <c r="E15" s="67"/>
      <c r="F15" s="50">
        <f>SUM(E10:E14)</f>
        <v>4229.2000000000007</v>
      </c>
      <c r="H15" s="16"/>
      <c r="J15" s="16"/>
    </row>
    <row r="16" spans="1:18" x14ac:dyDescent="0.25">
      <c r="B16" s="29"/>
      <c r="C16" s="29"/>
      <c r="D16" s="29"/>
      <c r="E16" s="29"/>
      <c r="F16" s="20"/>
      <c r="H16" s="16"/>
      <c r="J16" s="16"/>
    </row>
    <row r="17" spans="1:18" ht="15.75" thickBot="1" x14ac:dyDescent="0.3">
      <c r="B17" s="56" t="s">
        <v>27</v>
      </c>
      <c r="D17" s="56"/>
      <c r="E17" s="56"/>
      <c r="F17" s="56"/>
      <c r="G17" s="56"/>
      <c r="H17" s="56"/>
      <c r="J17" s="16"/>
    </row>
    <row r="18" spans="1:18" ht="15.75" thickTop="1" x14ac:dyDescent="0.25">
      <c r="A18" s="69" t="s">
        <v>40</v>
      </c>
      <c r="B18" s="70"/>
      <c r="C18" s="70"/>
      <c r="D18" s="70"/>
      <c r="E18" s="30">
        <f>SUM(F4:F15)</f>
        <v>90229.2</v>
      </c>
      <c r="F18" s="31"/>
      <c r="G18" s="3"/>
      <c r="H18" s="4">
        <f>E18-$H$13</f>
        <v>-5770.8000000000029</v>
      </c>
      <c r="I18" s="3" t="s">
        <v>25</v>
      </c>
      <c r="J18" s="4">
        <f>H18/$D$9</f>
        <v>-59492.783505154664</v>
      </c>
      <c r="K18" s="3" t="s">
        <v>0</v>
      </c>
      <c r="L18" s="3"/>
      <c r="M18" s="3"/>
      <c r="N18" s="3"/>
      <c r="O18" s="3"/>
      <c r="P18" s="3"/>
      <c r="Q18" s="3"/>
      <c r="R18" s="5"/>
    </row>
    <row r="19" spans="1:18" ht="15.75" thickBot="1" x14ac:dyDescent="0.3">
      <c r="A19" s="6"/>
      <c r="B19" s="7"/>
      <c r="C19" s="7"/>
      <c r="D19" s="7"/>
      <c r="E19" s="19"/>
      <c r="F19" s="19"/>
      <c r="G19" s="7"/>
      <c r="H19" s="19"/>
      <c r="I19" s="7"/>
      <c r="J19" s="14">
        <f>J18/25000</f>
        <v>-2.3797113402061867</v>
      </c>
      <c r="K19" s="15" t="s">
        <v>20</v>
      </c>
      <c r="L19" s="15"/>
      <c r="M19" s="15"/>
      <c r="N19" s="21">
        <f>J18/(83*60)</f>
        <v>-11.946342069308166</v>
      </c>
      <c r="O19" s="15" t="s">
        <v>21</v>
      </c>
      <c r="P19" s="15"/>
      <c r="Q19" s="15"/>
      <c r="R19" s="22"/>
    </row>
    <row r="20" spans="1:18" ht="15.75" thickTop="1" x14ac:dyDescent="0.25">
      <c r="A20" s="9"/>
      <c r="B20" s="9" t="s">
        <v>54</v>
      </c>
      <c r="D20" s="9"/>
      <c r="E20" s="17"/>
      <c r="F20" s="17"/>
      <c r="G20" s="9"/>
      <c r="H20" s="17"/>
      <c r="I20" s="9"/>
      <c r="J20" s="9"/>
      <c r="K20" s="9"/>
      <c r="L20" s="9"/>
      <c r="M20" s="9"/>
      <c r="N20" s="17"/>
      <c r="O20" s="9"/>
      <c r="P20" s="9"/>
      <c r="Q20" s="9"/>
      <c r="R20" s="9"/>
    </row>
    <row r="21" spans="1:18" x14ac:dyDescent="0.25">
      <c r="A21" s="61" t="s">
        <v>23</v>
      </c>
      <c r="B21" s="46">
        <v>4</v>
      </c>
      <c r="C21" s="16">
        <v>25000</v>
      </c>
      <c r="D21" s="16">
        <f t="shared" ref="D21" si="2">C21*$D$9</f>
        <v>2425</v>
      </c>
      <c r="E21" s="16">
        <f>B21*D21</f>
        <v>9700</v>
      </c>
      <c r="F21" s="16"/>
      <c r="H21" s="17"/>
      <c r="N21" s="16"/>
    </row>
    <row r="22" spans="1:18" ht="15" customHeight="1" x14ac:dyDescent="0.25">
      <c r="A22" t="s">
        <v>56</v>
      </c>
      <c r="B22" s="45">
        <v>4</v>
      </c>
      <c r="C22" s="16">
        <v>0</v>
      </c>
      <c r="D22" s="16">
        <v>500</v>
      </c>
      <c r="E22" s="16">
        <f>B22*D22</f>
        <v>2000</v>
      </c>
      <c r="F22" s="16"/>
      <c r="I22" s="26"/>
      <c r="J22" s="26"/>
      <c r="K22" s="26"/>
      <c r="L22" s="26"/>
      <c r="M22" s="26"/>
      <c r="N22" s="26"/>
      <c r="O22" s="26"/>
      <c r="P22" s="26"/>
      <c r="Q22" s="26"/>
      <c r="R22" s="26"/>
    </row>
    <row r="23" spans="1:18" x14ac:dyDescent="0.25">
      <c r="A23" s="67" t="s">
        <v>55</v>
      </c>
      <c r="B23" s="67"/>
      <c r="C23" s="67"/>
      <c r="D23" s="67"/>
      <c r="E23" s="67"/>
      <c r="F23" s="50">
        <f>SUM(E21:E22)</f>
        <v>11700</v>
      </c>
      <c r="H23" s="16"/>
      <c r="N23" s="16"/>
    </row>
    <row r="24" spans="1:18" x14ac:dyDescent="0.25">
      <c r="B24" s="32"/>
      <c r="C24" s="32"/>
      <c r="D24" s="32"/>
      <c r="E24" s="32"/>
      <c r="F24" s="20"/>
      <c r="H24" s="16"/>
      <c r="N24" s="16"/>
    </row>
    <row r="25" spans="1:18" ht="15.75" thickBot="1" x14ac:dyDescent="0.3">
      <c r="B25" s="26" t="s">
        <v>26</v>
      </c>
      <c r="C25" s="32"/>
      <c r="D25" s="32"/>
      <c r="E25" s="32"/>
      <c r="F25" s="20"/>
      <c r="H25" s="16"/>
      <c r="N25" s="16"/>
    </row>
    <row r="26" spans="1:18" ht="60" customHeight="1" thickTop="1" thickBot="1" x14ac:dyDescent="0.3">
      <c r="A26" s="65" t="s">
        <v>37</v>
      </c>
      <c r="B26" s="66"/>
      <c r="C26" s="66"/>
      <c r="D26" s="66"/>
      <c r="E26" s="66"/>
      <c r="F26" s="33"/>
      <c r="G26" s="24"/>
      <c r="H26" s="54">
        <f>F27-$H$13</f>
        <v>5929.1999999999971</v>
      </c>
      <c r="I26" s="55" t="s">
        <v>43</v>
      </c>
      <c r="J26" s="23">
        <f>H26/$D$9</f>
        <v>61125.77319587626</v>
      </c>
      <c r="K26" s="73" t="s">
        <v>44</v>
      </c>
      <c r="L26" s="73"/>
      <c r="M26" s="73"/>
      <c r="N26" s="44">
        <f>J26/B21</f>
        <v>15281.443298969065</v>
      </c>
      <c r="O26" s="71" t="s">
        <v>42</v>
      </c>
      <c r="P26" s="71"/>
      <c r="Q26" s="71"/>
      <c r="R26" s="72"/>
    </row>
    <row r="27" spans="1:18" ht="15" customHeight="1" thickTop="1" thickBot="1" x14ac:dyDescent="0.3">
      <c r="A27" s="63" t="s">
        <v>34</v>
      </c>
      <c r="B27" s="64"/>
      <c r="C27" s="64"/>
      <c r="D27" s="64"/>
      <c r="E27" s="64"/>
      <c r="F27" s="57">
        <f>SUM(F4:F23)</f>
        <v>101929.2</v>
      </c>
      <c r="G27" s="10"/>
      <c r="H27" s="58"/>
      <c r="I27" s="10"/>
      <c r="J27" s="59">
        <f>J26/25000</f>
        <v>2.4450309278350506</v>
      </c>
      <c r="K27" s="13" t="s">
        <v>20</v>
      </c>
      <c r="L27" s="13"/>
      <c r="M27" s="13"/>
      <c r="N27" s="60">
        <f>J26/(83*60)</f>
        <v>12.274251645758286</v>
      </c>
      <c r="O27" s="13" t="s">
        <v>22</v>
      </c>
      <c r="P27" s="10"/>
      <c r="Q27" s="10"/>
      <c r="R27" s="11"/>
    </row>
    <row r="28" spans="1:18" ht="15.75" thickTop="1" x14ac:dyDescent="0.25"/>
  </sheetData>
  <mergeCells count="8">
    <mergeCell ref="O26:R26"/>
    <mergeCell ref="K26:M26"/>
    <mergeCell ref="A27:E27"/>
    <mergeCell ref="A26:E26"/>
    <mergeCell ref="A23:E23"/>
    <mergeCell ref="B7:E7"/>
    <mergeCell ref="B15:E15"/>
    <mergeCell ref="A18:D18"/>
  </mergeCells>
  <pageMargins left="0.7" right="0.7" top="0.78740157499999996" bottom="0.78740157499999996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A22" sqref="A22:XFD22"/>
    </sheetView>
  </sheetViews>
  <sheetFormatPr defaultRowHeight="15" x14ac:dyDescent="0.25"/>
  <cols>
    <col min="1" max="1" width="28.5703125" customWidth="1"/>
    <col min="2" max="2" width="4.28515625" customWidth="1"/>
    <col min="3" max="3" width="6.28515625" customWidth="1"/>
    <col min="4" max="4" width="11.7109375" customWidth="1"/>
    <col min="5" max="5" width="15.85546875" customWidth="1"/>
    <col min="6" max="6" width="10.5703125" customWidth="1"/>
    <col min="7" max="7" width="2" customWidth="1"/>
    <col min="8" max="8" width="7.5703125" customWidth="1"/>
    <col min="9" max="9" width="36.28515625" customWidth="1"/>
    <col min="10" max="10" width="8" customWidth="1"/>
    <col min="12" max="12" width="4.7109375" customWidth="1"/>
    <col min="13" max="13" width="16.7109375" customWidth="1"/>
    <col min="14" max="14" width="7.140625" customWidth="1"/>
    <col min="15" max="15" width="11.42578125" customWidth="1"/>
    <col min="16" max="16" width="9.85546875" customWidth="1"/>
    <col min="18" max="18" width="13.7109375" customWidth="1"/>
  </cols>
  <sheetData>
    <row r="1" spans="1:18" ht="15.75" thickBot="1" x14ac:dyDescent="0.3"/>
    <row r="2" spans="1:18" ht="20.25" thickTop="1" thickBot="1" x14ac:dyDescent="0.35">
      <c r="A2" s="12"/>
      <c r="B2" s="27" t="s">
        <v>51</v>
      </c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</row>
    <row r="3" spans="1:18" ht="30" customHeight="1" thickTop="1" x14ac:dyDescent="0.25">
      <c r="A3" s="1"/>
      <c r="B3" s="1" t="s">
        <v>1</v>
      </c>
      <c r="C3" s="1" t="s">
        <v>14</v>
      </c>
      <c r="D3" s="2" t="s">
        <v>8</v>
      </c>
      <c r="E3" s="2" t="s">
        <v>9</v>
      </c>
      <c r="F3" s="2" t="s">
        <v>13</v>
      </c>
      <c r="O3" s="43" t="s">
        <v>17</v>
      </c>
      <c r="P3" s="43"/>
      <c r="Q3" s="43"/>
      <c r="R3" s="43"/>
    </row>
    <row r="4" spans="1:18" x14ac:dyDescent="0.25">
      <c r="A4" t="s">
        <v>11</v>
      </c>
      <c r="B4" s="45">
        <v>3</v>
      </c>
      <c r="C4" s="16">
        <v>0</v>
      </c>
      <c r="D4" s="16">
        <v>5000</v>
      </c>
      <c r="E4" s="16">
        <f>B4*D4</f>
        <v>15000</v>
      </c>
      <c r="F4" s="16"/>
      <c r="O4" s="43" t="s">
        <v>32</v>
      </c>
      <c r="P4" s="43" t="s">
        <v>29</v>
      </c>
      <c r="Q4" s="43"/>
      <c r="R4" s="43"/>
    </row>
    <row r="5" spans="1:18" x14ac:dyDescent="0.25">
      <c r="A5" t="s">
        <v>10</v>
      </c>
      <c r="B5" s="45">
        <v>32</v>
      </c>
      <c r="C5" s="16">
        <v>0</v>
      </c>
      <c r="D5" s="16">
        <v>500</v>
      </c>
      <c r="E5" s="16">
        <f>B5*D5</f>
        <v>16000</v>
      </c>
      <c r="F5" s="16"/>
    </row>
    <row r="6" spans="1:18" ht="15" customHeight="1" x14ac:dyDescent="0.25">
      <c r="A6" t="s">
        <v>56</v>
      </c>
      <c r="B6" s="45">
        <v>84</v>
      </c>
      <c r="C6" s="16">
        <v>0</v>
      </c>
      <c r="D6" s="16">
        <v>500</v>
      </c>
      <c r="E6" s="16">
        <f>B6*D6</f>
        <v>42000</v>
      </c>
      <c r="F6" s="1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5" customHeight="1" x14ac:dyDescent="0.25">
      <c r="B7" s="68" t="s">
        <v>15</v>
      </c>
      <c r="C7" s="68"/>
      <c r="D7" s="68"/>
      <c r="E7" s="68"/>
      <c r="F7" s="49">
        <f>SUM(E4:E6)</f>
        <v>73000</v>
      </c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x14ac:dyDescent="0.25">
      <c r="F8" s="16"/>
      <c r="H8" s="48" t="s">
        <v>30</v>
      </c>
      <c r="I8" s="47"/>
      <c r="J8" s="25"/>
      <c r="K8" s="25"/>
      <c r="L8" s="25"/>
      <c r="M8" s="25"/>
      <c r="N8" s="25"/>
      <c r="O8" s="25"/>
      <c r="P8" s="25"/>
      <c r="Q8" s="25"/>
      <c r="R8" s="25"/>
    </row>
    <row r="9" spans="1:18" ht="15.75" thickBot="1" x14ac:dyDescent="0.3">
      <c r="A9" t="s">
        <v>45</v>
      </c>
      <c r="C9">
        <v>1</v>
      </c>
      <c r="D9">
        <v>9.7000000000000003E-2</v>
      </c>
      <c r="F9" s="16"/>
    </row>
    <row r="10" spans="1:18" ht="15.75" thickTop="1" x14ac:dyDescent="0.25">
      <c r="A10" s="62" t="s">
        <v>5</v>
      </c>
      <c r="B10" s="46">
        <v>0</v>
      </c>
      <c r="C10" s="16">
        <v>400</v>
      </c>
      <c r="D10" s="18">
        <f>C10*$D$9</f>
        <v>38.800000000000004</v>
      </c>
      <c r="E10" s="18">
        <f>B10*D10</f>
        <v>0</v>
      </c>
      <c r="F10" s="16"/>
      <c r="H10" s="34" t="s">
        <v>18</v>
      </c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18" x14ac:dyDescent="0.25">
      <c r="A11" s="62" t="s">
        <v>2</v>
      </c>
      <c r="B11" s="46">
        <v>32</v>
      </c>
      <c r="C11" s="16">
        <v>200</v>
      </c>
      <c r="D11" s="18">
        <f t="shared" ref="D11:D14" si="0">C11*$D$9</f>
        <v>19.400000000000002</v>
      </c>
      <c r="E11" s="18">
        <f t="shared" ref="E11:E14" si="1">B11*D11</f>
        <v>620.80000000000007</v>
      </c>
      <c r="F11" s="16"/>
      <c r="H11" s="37">
        <v>8000</v>
      </c>
      <c r="I11" s="38" t="s">
        <v>24</v>
      </c>
      <c r="J11" s="38"/>
      <c r="K11" s="38"/>
      <c r="L11" s="38"/>
      <c r="M11" s="38"/>
      <c r="N11" s="38"/>
      <c r="O11" s="38"/>
      <c r="P11" s="38"/>
      <c r="Q11" s="38"/>
      <c r="R11" s="39"/>
    </row>
    <row r="12" spans="1:18" x14ac:dyDescent="0.25">
      <c r="A12" s="62" t="s">
        <v>3</v>
      </c>
      <c r="B12" s="46">
        <v>49</v>
      </c>
      <c r="C12" s="16">
        <v>200</v>
      </c>
      <c r="D12" s="18">
        <f t="shared" si="0"/>
        <v>19.400000000000002</v>
      </c>
      <c r="E12" s="18">
        <f t="shared" si="1"/>
        <v>950.60000000000014</v>
      </c>
      <c r="F12" s="16"/>
      <c r="H12" s="37">
        <v>7</v>
      </c>
      <c r="I12" s="38" t="s">
        <v>47</v>
      </c>
      <c r="J12" s="38"/>
      <c r="K12" s="38"/>
      <c r="L12" s="38"/>
      <c r="M12" s="38"/>
      <c r="N12" s="38"/>
      <c r="O12" s="38"/>
      <c r="P12" s="38"/>
      <c r="Q12" s="38"/>
      <c r="R12" s="39"/>
    </row>
    <row r="13" spans="1:18" ht="15.75" thickBot="1" x14ac:dyDescent="0.3">
      <c r="A13" s="61" t="s">
        <v>4</v>
      </c>
      <c r="B13" s="46">
        <v>120</v>
      </c>
      <c r="C13" s="16">
        <v>100</v>
      </c>
      <c r="D13" s="18">
        <f t="shared" si="0"/>
        <v>9.7000000000000011</v>
      </c>
      <c r="E13" s="18">
        <f t="shared" si="1"/>
        <v>1164.0000000000002</v>
      </c>
      <c r="F13" s="16"/>
      <c r="H13" s="52">
        <f>H11*H12</f>
        <v>56000</v>
      </c>
      <c r="I13" s="53" t="s">
        <v>19</v>
      </c>
      <c r="J13" s="41"/>
      <c r="K13" s="41"/>
      <c r="L13" s="41"/>
      <c r="M13" s="41"/>
      <c r="N13" s="41"/>
      <c r="O13" s="41"/>
      <c r="P13" s="41"/>
      <c r="Q13" s="41"/>
      <c r="R13" s="42"/>
    </row>
    <row r="14" spans="1:18" ht="15.75" thickTop="1" x14ac:dyDescent="0.25">
      <c r="A14" s="61" t="s">
        <v>6</v>
      </c>
      <c r="B14" s="46">
        <v>52</v>
      </c>
      <c r="C14" s="16">
        <v>100</v>
      </c>
      <c r="D14" s="18">
        <f t="shared" si="0"/>
        <v>9.7000000000000011</v>
      </c>
      <c r="E14" s="18">
        <f t="shared" si="1"/>
        <v>504.40000000000003</v>
      </c>
      <c r="F14" s="16"/>
      <c r="H14" s="16"/>
      <c r="J14" s="17"/>
    </row>
    <row r="15" spans="1:18" x14ac:dyDescent="0.25">
      <c r="B15" s="67" t="s">
        <v>16</v>
      </c>
      <c r="C15" s="67"/>
      <c r="D15" s="67"/>
      <c r="E15" s="67"/>
      <c r="F15" s="50">
        <f>SUM(E10:E14)</f>
        <v>3239.8000000000006</v>
      </c>
      <c r="H15" s="16"/>
      <c r="J15" s="16"/>
    </row>
    <row r="16" spans="1:18" x14ac:dyDescent="0.25">
      <c r="B16" s="29"/>
      <c r="C16" s="29"/>
      <c r="D16" s="29"/>
      <c r="E16" s="29"/>
      <c r="F16" s="20"/>
      <c r="H16" s="16"/>
      <c r="J16" s="16"/>
    </row>
    <row r="17" spans="1:18" ht="15.75" thickBot="1" x14ac:dyDescent="0.3">
      <c r="B17" s="56" t="s">
        <v>27</v>
      </c>
      <c r="D17" s="56"/>
      <c r="E17" s="56"/>
      <c r="F17" s="56"/>
      <c r="G17" s="56"/>
      <c r="H17" s="56"/>
      <c r="J17" s="16"/>
    </row>
    <row r="18" spans="1:18" ht="15.75" thickTop="1" x14ac:dyDescent="0.25">
      <c r="A18" s="69" t="s">
        <v>40</v>
      </c>
      <c r="B18" s="70"/>
      <c r="C18" s="70"/>
      <c r="D18" s="70"/>
      <c r="E18" s="30">
        <f>SUM(F4:F15)</f>
        <v>76239.8</v>
      </c>
      <c r="F18" s="31"/>
      <c r="G18" s="3"/>
      <c r="H18" s="4">
        <f>E18-$H$13</f>
        <v>20239.800000000003</v>
      </c>
      <c r="I18" s="3" t="s">
        <v>25</v>
      </c>
      <c r="J18" s="4">
        <f>H18/$D$9</f>
        <v>208657.73195876292</v>
      </c>
      <c r="K18" s="3" t="s">
        <v>0</v>
      </c>
      <c r="L18" s="3"/>
      <c r="M18" s="3"/>
      <c r="N18" s="3"/>
      <c r="O18" s="3"/>
      <c r="P18" s="3"/>
      <c r="Q18" s="3"/>
      <c r="R18" s="5"/>
    </row>
    <row r="19" spans="1:18" ht="15.75" thickBot="1" x14ac:dyDescent="0.3">
      <c r="A19" s="6"/>
      <c r="B19" s="7"/>
      <c r="C19" s="7"/>
      <c r="D19" s="7"/>
      <c r="E19" s="19"/>
      <c r="F19" s="19"/>
      <c r="G19" s="7"/>
      <c r="H19" s="19"/>
      <c r="I19" s="7"/>
      <c r="J19" s="14">
        <f>J18/25000</f>
        <v>8.3463092783505175</v>
      </c>
      <c r="K19" s="15" t="s">
        <v>20</v>
      </c>
      <c r="L19" s="15"/>
      <c r="M19" s="15"/>
      <c r="N19" s="21">
        <f>J18/(83*60)</f>
        <v>41.899142963607012</v>
      </c>
      <c r="O19" s="15" t="s">
        <v>21</v>
      </c>
      <c r="P19" s="15"/>
      <c r="Q19" s="15"/>
      <c r="R19" s="22"/>
    </row>
    <row r="20" spans="1:18" ht="15.75" thickTop="1" x14ac:dyDescent="0.25">
      <c r="A20" s="9"/>
      <c r="B20" s="9" t="s">
        <v>41</v>
      </c>
      <c r="D20" s="9"/>
      <c r="E20" s="17"/>
      <c r="F20" s="17"/>
      <c r="G20" s="9"/>
      <c r="H20" s="17"/>
      <c r="I20" s="9"/>
      <c r="J20" s="9"/>
      <c r="K20" s="9"/>
      <c r="L20" s="9"/>
      <c r="M20" s="9"/>
      <c r="N20" s="17"/>
      <c r="O20" s="9"/>
      <c r="P20" s="9"/>
      <c r="Q20" s="9"/>
      <c r="R20" s="9"/>
    </row>
    <row r="21" spans="1:18" x14ac:dyDescent="0.25">
      <c r="A21" s="61" t="s">
        <v>23</v>
      </c>
      <c r="B21" s="46">
        <v>2</v>
      </c>
      <c r="C21" s="16">
        <v>25000</v>
      </c>
      <c r="D21" s="16">
        <f t="shared" ref="D21" si="2">C21*$D$9</f>
        <v>2425</v>
      </c>
      <c r="E21" s="16">
        <f t="shared" ref="E21" si="3">B21*D21</f>
        <v>4850</v>
      </c>
      <c r="F21" s="16"/>
      <c r="H21" s="17"/>
      <c r="N21" s="16"/>
    </row>
    <row r="22" spans="1:18" x14ac:dyDescent="0.25">
      <c r="A22" s="61"/>
      <c r="B22" s="46"/>
      <c r="C22" s="16"/>
      <c r="D22" s="16"/>
      <c r="E22" s="16"/>
      <c r="F22" s="16"/>
      <c r="H22" s="17"/>
      <c r="N22" s="16"/>
    </row>
    <row r="23" spans="1:18" x14ac:dyDescent="0.25">
      <c r="A23" s="67" t="s">
        <v>28</v>
      </c>
      <c r="B23" s="67"/>
      <c r="C23" s="67"/>
      <c r="D23" s="67"/>
      <c r="E23" s="67"/>
      <c r="F23" s="50">
        <f>SUM(E21)</f>
        <v>4850</v>
      </c>
      <c r="H23" s="16"/>
      <c r="N23" s="16"/>
    </row>
    <row r="24" spans="1:18" x14ac:dyDescent="0.25">
      <c r="B24" s="32"/>
      <c r="C24" s="32"/>
      <c r="D24" s="32"/>
      <c r="E24" s="32"/>
      <c r="F24" s="20"/>
      <c r="H24" s="16"/>
      <c r="N24" s="16"/>
    </row>
    <row r="25" spans="1:18" ht="15.75" thickBot="1" x14ac:dyDescent="0.3">
      <c r="B25" s="26" t="s">
        <v>26</v>
      </c>
      <c r="C25" s="32"/>
      <c r="D25" s="32"/>
      <c r="E25" s="32"/>
      <c r="F25" s="20"/>
      <c r="H25" s="16"/>
      <c r="N25" s="16"/>
    </row>
    <row r="26" spans="1:18" ht="60" customHeight="1" thickTop="1" thickBot="1" x14ac:dyDescent="0.3">
      <c r="A26" s="65" t="s">
        <v>37</v>
      </c>
      <c r="B26" s="66"/>
      <c r="C26" s="66"/>
      <c r="D26" s="66"/>
      <c r="E26" s="66"/>
      <c r="F26" s="33"/>
      <c r="G26" s="24"/>
      <c r="H26" s="54">
        <f>F27-$H$13</f>
        <v>25089.800000000003</v>
      </c>
      <c r="I26" s="55" t="s">
        <v>43</v>
      </c>
      <c r="J26" s="23">
        <f>H26/$D$9</f>
        <v>258657.73195876292</v>
      </c>
      <c r="K26" s="73" t="s">
        <v>44</v>
      </c>
      <c r="L26" s="73"/>
      <c r="M26" s="73"/>
      <c r="N26" s="44">
        <f>J26/B21</f>
        <v>129328.86597938146</v>
      </c>
      <c r="O26" s="71" t="s">
        <v>42</v>
      </c>
      <c r="P26" s="71"/>
      <c r="Q26" s="71"/>
      <c r="R26" s="72"/>
    </row>
    <row r="27" spans="1:18" ht="15" customHeight="1" thickTop="1" thickBot="1" x14ac:dyDescent="0.3">
      <c r="A27" s="63" t="s">
        <v>34</v>
      </c>
      <c r="B27" s="64"/>
      <c r="C27" s="64"/>
      <c r="D27" s="64"/>
      <c r="E27" s="64"/>
      <c r="F27" s="57">
        <f>SUM(F4:F23)</f>
        <v>81089.8</v>
      </c>
      <c r="G27" s="10"/>
      <c r="H27" s="58"/>
      <c r="I27" s="10"/>
      <c r="J27" s="59">
        <f>J26/25000</f>
        <v>10.346309278350518</v>
      </c>
      <c r="K27" s="13" t="s">
        <v>20</v>
      </c>
      <c r="L27" s="13"/>
      <c r="M27" s="13"/>
      <c r="N27" s="60">
        <f>J26/(83*60)</f>
        <v>51.93930360617729</v>
      </c>
      <c r="O27" s="13" t="s">
        <v>22</v>
      </c>
      <c r="P27" s="10"/>
      <c r="Q27" s="10"/>
      <c r="R27" s="11"/>
    </row>
    <row r="28" spans="1:18" ht="15.75" thickTop="1" x14ac:dyDescent="0.25"/>
  </sheetData>
  <mergeCells count="8">
    <mergeCell ref="K26:M26"/>
    <mergeCell ref="O26:R26"/>
    <mergeCell ref="A27:E27"/>
    <mergeCell ref="B7:E7"/>
    <mergeCell ref="B15:E15"/>
    <mergeCell ref="A18:D18"/>
    <mergeCell ref="A23:E23"/>
    <mergeCell ref="A26:E2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A22" sqref="A22:XFD22"/>
    </sheetView>
  </sheetViews>
  <sheetFormatPr defaultRowHeight="15" x14ac:dyDescent="0.25"/>
  <cols>
    <col min="1" max="1" width="28.5703125" customWidth="1"/>
    <col min="2" max="2" width="4.28515625" customWidth="1"/>
    <col min="3" max="3" width="6.28515625" customWidth="1"/>
    <col min="4" max="4" width="11.7109375" customWidth="1"/>
    <col min="5" max="5" width="15.85546875" customWidth="1"/>
    <col min="6" max="6" width="10.5703125" customWidth="1"/>
    <col min="7" max="7" width="2" customWidth="1"/>
    <col min="8" max="8" width="7.5703125" customWidth="1"/>
    <col min="9" max="9" width="36.28515625" customWidth="1"/>
    <col min="10" max="10" width="8" customWidth="1"/>
    <col min="12" max="12" width="4.7109375" customWidth="1"/>
    <col min="13" max="13" width="16.7109375" customWidth="1"/>
    <col min="14" max="14" width="7.140625" customWidth="1"/>
    <col min="15" max="15" width="11.42578125" customWidth="1"/>
    <col min="16" max="16" width="9.85546875" customWidth="1"/>
    <col min="18" max="18" width="13.7109375" customWidth="1"/>
  </cols>
  <sheetData>
    <row r="1" spans="1:18" ht="15.75" thickBot="1" x14ac:dyDescent="0.3"/>
    <row r="2" spans="1:18" ht="20.25" thickTop="1" thickBot="1" x14ac:dyDescent="0.35">
      <c r="A2" s="12"/>
      <c r="B2" s="27" t="s">
        <v>52</v>
      </c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</row>
    <row r="3" spans="1:18" ht="30" customHeight="1" thickTop="1" x14ac:dyDescent="0.25">
      <c r="A3" s="1"/>
      <c r="B3" s="1" t="s">
        <v>1</v>
      </c>
      <c r="C3" s="1" t="s">
        <v>14</v>
      </c>
      <c r="D3" s="2" t="s">
        <v>8</v>
      </c>
      <c r="E3" s="2" t="s">
        <v>9</v>
      </c>
      <c r="F3" s="2" t="s">
        <v>13</v>
      </c>
      <c r="O3" s="43" t="s">
        <v>17</v>
      </c>
      <c r="P3" s="43"/>
      <c r="Q3" s="43"/>
      <c r="R3" s="43"/>
    </row>
    <row r="4" spans="1:18" x14ac:dyDescent="0.25">
      <c r="A4" t="s">
        <v>11</v>
      </c>
      <c r="B4" s="45">
        <v>2</v>
      </c>
      <c r="C4" s="16">
        <v>0</v>
      </c>
      <c r="D4" s="16">
        <v>5000</v>
      </c>
      <c r="E4" s="16">
        <f>B4*D4</f>
        <v>10000</v>
      </c>
      <c r="F4" s="16"/>
      <c r="O4" s="43" t="s">
        <v>32</v>
      </c>
      <c r="P4" s="43" t="s">
        <v>29</v>
      </c>
      <c r="Q4" s="43"/>
      <c r="R4" s="43"/>
    </row>
    <row r="5" spans="1:18" x14ac:dyDescent="0.25">
      <c r="A5" t="s">
        <v>10</v>
      </c>
      <c r="B5" s="45">
        <v>16</v>
      </c>
      <c r="C5" s="16">
        <v>0</v>
      </c>
      <c r="D5" s="16">
        <v>500</v>
      </c>
      <c r="E5" s="16">
        <f>B5*D5</f>
        <v>8000</v>
      </c>
      <c r="F5" s="16"/>
    </row>
    <row r="6" spans="1:18" ht="15" customHeight="1" x14ac:dyDescent="0.25">
      <c r="A6" t="s">
        <v>56</v>
      </c>
      <c r="B6" s="45">
        <v>42</v>
      </c>
      <c r="C6" s="16">
        <v>0</v>
      </c>
      <c r="D6" s="16">
        <v>500</v>
      </c>
      <c r="E6" s="16">
        <f>B6*D6</f>
        <v>21000</v>
      </c>
      <c r="F6" s="1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5" customHeight="1" x14ac:dyDescent="0.25">
      <c r="B7" s="68" t="s">
        <v>15</v>
      </c>
      <c r="C7" s="68"/>
      <c r="D7" s="68"/>
      <c r="E7" s="68"/>
      <c r="F7" s="49">
        <f>SUM(E4:E6)</f>
        <v>39000</v>
      </c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x14ac:dyDescent="0.25">
      <c r="F8" s="16"/>
      <c r="H8" s="48" t="s">
        <v>30</v>
      </c>
      <c r="I8" s="47"/>
      <c r="J8" s="25"/>
      <c r="K8" s="25"/>
      <c r="L8" s="25"/>
      <c r="M8" s="25"/>
      <c r="N8" s="25"/>
      <c r="O8" s="25"/>
      <c r="P8" s="25"/>
      <c r="Q8" s="25"/>
      <c r="R8" s="25"/>
    </row>
    <row r="9" spans="1:18" ht="15.75" thickBot="1" x14ac:dyDescent="0.3">
      <c r="A9" t="s">
        <v>45</v>
      </c>
      <c r="C9">
        <v>1</v>
      </c>
      <c r="D9">
        <v>9.7000000000000003E-2</v>
      </c>
      <c r="F9" s="16"/>
    </row>
    <row r="10" spans="1:18" ht="15.75" thickTop="1" x14ac:dyDescent="0.25">
      <c r="A10" s="62" t="s">
        <v>5</v>
      </c>
      <c r="B10" s="46">
        <v>0</v>
      </c>
      <c r="C10" s="16">
        <v>400</v>
      </c>
      <c r="D10" s="18">
        <f>C10*$D$9</f>
        <v>38.800000000000004</v>
      </c>
      <c r="E10" s="18">
        <f>B10*D10</f>
        <v>0</v>
      </c>
      <c r="F10" s="16"/>
      <c r="H10" s="34" t="s">
        <v>18</v>
      </c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18" x14ac:dyDescent="0.25">
      <c r="A11" s="62" t="s">
        <v>2</v>
      </c>
      <c r="B11" s="46">
        <v>12</v>
      </c>
      <c r="C11" s="16">
        <v>200</v>
      </c>
      <c r="D11" s="18">
        <f t="shared" ref="D11:D14" si="0">C11*$D$9</f>
        <v>19.400000000000002</v>
      </c>
      <c r="E11" s="18">
        <f t="shared" ref="E11:E14" si="1">B11*D11</f>
        <v>232.8</v>
      </c>
      <c r="F11" s="16"/>
      <c r="H11" s="37">
        <v>8000</v>
      </c>
      <c r="I11" s="38" t="s">
        <v>24</v>
      </c>
      <c r="J11" s="38"/>
      <c r="K11" s="38"/>
      <c r="L11" s="38"/>
      <c r="M11" s="38"/>
      <c r="N11" s="38"/>
      <c r="O11" s="38"/>
      <c r="P11" s="38"/>
      <c r="Q11" s="38"/>
      <c r="R11" s="39"/>
    </row>
    <row r="12" spans="1:18" x14ac:dyDescent="0.25">
      <c r="A12" s="62" t="s">
        <v>3</v>
      </c>
      <c r="B12" s="46">
        <v>28</v>
      </c>
      <c r="C12" s="16">
        <v>200</v>
      </c>
      <c r="D12" s="18">
        <f t="shared" si="0"/>
        <v>19.400000000000002</v>
      </c>
      <c r="E12" s="18">
        <f t="shared" si="1"/>
        <v>543.20000000000005</v>
      </c>
      <c r="F12" s="16"/>
      <c r="H12" s="37">
        <v>4</v>
      </c>
      <c r="I12" s="38" t="s">
        <v>49</v>
      </c>
      <c r="J12" s="38"/>
      <c r="K12" s="38"/>
      <c r="L12" s="38"/>
      <c r="M12" s="38"/>
      <c r="N12" s="38"/>
      <c r="O12" s="38"/>
      <c r="P12" s="38"/>
      <c r="Q12" s="38"/>
      <c r="R12" s="39"/>
    </row>
    <row r="13" spans="1:18" ht="15.75" thickBot="1" x14ac:dyDescent="0.3">
      <c r="A13" s="61" t="s">
        <v>4</v>
      </c>
      <c r="B13" s="46">
        <v>103</v>
      </c>
      <c r="C13" s="16">
        <v>100</v>
      </c>
      <c r="D13" s="18">
        <f t="shared" si="0"/>
        <v>9.7000000000000011</v>
      </c>
      <c r="E13" s="18">
        <f t="shared" si="1"/>
        <v>999.10000000000014</v>
      </c>
      <c r="F13" s="16"/>
      <c r="H13" s="52">
        <f>H11*H12</f>
        <v>32000</v>
      </c>
      <c r="I13" s="53" t="s">
        <v>19</v>
      </c>
      <c r="J13" s="41"/>
      <c r="K13" s="41"/>
      <c r="L13" s="41"/>
      <c r="M13" s="41"/>
      <c r="N13" s="41"/>
      <c r="O13" s="41"/>
      <c r="P13" s="41"/>
      <c r="Q13" s="41"/>
      <c r="R13" s="42"/>
    </row>
    <row r="14" spans="1:18" ht="15.75" thickTop="1" x14ac:dyDescent="0.25">
      <c r="A14" s="61" t="s">
        <v>6</v>
      </c>
      <c r="B14" s="46">
        <v>51</v>
      </c>
      <c r="C14" s="16">
        <v>100</v>
      </c>
      <c r="D14" s="18">
        <f t="shared" si="0"/>
        <v>9.7000000000000011</v>
      </c>
      <c r="E14" s="18">
        <f t="shared" si="1"/>
        <v>494.70000000000005</v>
      </c>
      <c r="F14" s="16"/>
      <c r="H14" s="16"/>
      <c r="J14" s="17"/>
    </row>
    <row r="15" spans="1:18" x14ac:dyDescent="0.25">
      <c r="B15" s="67" t="s">
        <v>16</v>
      </c>
      <c r="C15" s="67"/>
      <c r="D15" s="67"/>
      <c r="E15" s="67"/>
      <c r="F15" s="50">
        <f>SUM(E10:E14)</f>
        <v>2269.8000000000002</v>
      </c>
      <c r="H15" s="16"/>
      <c r="J15" s="16"/>
    </row>
    <row r="16" spans="1:18" x14ac:dyDescent="0.25">
      <c r="B16" s="29"/>
      <c r="C16" s="29"/>
      <c r="D16" s="29"/>
      <c r="E16" s="29"/>
      <c r="F16" s="20"/>
      <c r="H16" s="16"/>
      <c r="J16" s="16"/>
    </row>
    <row r="17" spans="1:18" ht="15.75" thickBot="1" x14ac:dyDescent="0.3">
      <c r="B17" s="56" t="s">
        <v>27</v>
      </c>
      <c r="D17" s="56"/>
      <c r="E17" s="56"/>
      <c r="F17" s="56"/>
      <c r="G17" s="56"/>
      <c r="H17" s="56"/>
      <c r="J17" s="16"/>
    </row>
    <row r="18" spans="1:18" ht="15.75" thickTop="1" x14ac:dyDescent="0.25">
      <c r="A18" s="69" t="s">
        <v>40</v>
      </c>
      <c r="B18" s="70"/>
      <c r="C18" s="70"/>
      <c r="D18" s="70"/>
      <c r="E18" s="30">
        <f>SUM(F4:F15)</f>
        <v>41269.800000000003</v>
      </c>
      <c r="F18" s="31"/>
      <c r="G18" s="3"/>
      <c r="H18" s="4">
        <f>E18-$H$13</f>
        <v>9269.8000000000029</v>
      </c>
      <c r="I18" s="3" t="s">
        <v>25</v>
      </c>
      <c r="J18" s="4">
        <f>H18/$D$9</f>
        <v>95564.948453608275</v>
      </c>
      <c r="K18" s="3" t="s">
        <v>0</v>
      </c>
      <c r="L18" s="3"/>
      <c r="M18" s="3"/>
      <c r="N18" s="3"/>
      <c r="O18" s="3"/>
      <c r="P18" s="3"/>
      <c r="Q18" s="3"/>
      <c r="R18" s="5"/>
    </row>
    <row r="19" spans="1:18" ht="15.75" thickBot="1" x14ac:dyDescent="0.3">
      <c r="A19" s="6"/>
      <c r="B19" s="7"/>
      <c r="C19" s="7"/>
      <c r="D19" s="7"/>
      <c r="E19" s="19"/>
      <c r="F19" s="19"/>
      <c r="G19" s="7"/>
      <c r="H19" s="19"/>
      <c r="I19" s="7"/>
      <c r="J19" s="14">
        <f>J18/25000</f>
        <v>3.8225979381443311</v>
      </c>
      <c r="K19" s="15" t="s">
        <v>20</v>
      </c>
      <c r="L19" s="15"/>
      <c r="M19" s="15"/>
      <c r="N19" s="21">
        <f>J18/(83*60)</f>
        <v>19.18974868546351</v>
      </c>
      <c r="O19" s="15" t="s">
        <v>21</v>
      </c>
      <c r="P19" s="15"/>
      <c r="Q19" s="15"/>
      <c r="R19" s="22"/>
    </row>
    <row r="20" spans="1:18" ht="15.75" thickTop="1" x14ac:dyDescent="0.25">
      <c r="A20" s="9"/>
      <c r="B20" s="9" t="s">
        <v>41</v>
      </c>
      <c r="D20" s="9"/>
      <c r="E20" s="17"/>
      <c r="F20" s="17"/>
      <c r="G20" s="9"/>
      <c r="H20" s="17"/>
      <c r="I20" s="9"/>
      <c r="J20" s="9"/>
      <c r="K20" s="9"/>
      <c r="L20" s="9"/>
      <c r="M20" s="9"/>
      <c r="N20" s="17"/>
      <c r="O20" s="9"/>
      <c r="P20" s="9"/>
      <c r="Q20" s="9"/>
      <c r="R20" s="9"/>
    </row>
    <row r="21" spans="1:18" x14ac:dyDescent="0.25">
      <c r="A21" s="61" t="s">
        <v>23</v>
      </c>
      <c r="B21" s="46">
        <v>1</v>
      </c>
      <c r="C21" s="16">
        <v>25000</v>
      </c>
      <c r="D21" s="16">
        <f t="shared" ref="D21" si="2">C21*$D$9</f>
        <v>2425</v>
      </c>
      <c r="E21" s="16">
        <f t="shared" ref="E21" si="3">B21*D21</f>
        <v>2425</v>
      </c>
      <c r="F21" s="16"/>
      <c r="H21" s="17"/>
      <c r="N21" s="16"/>
    </row>
    <row r="22" spans="1:18" x14ac:dyDescent="0.25">
      <c r="A22" s="61"/>
      <c r="B22" s="46"/>
      <c r="C22" s="16"/>
      <c r="D22" s="16"/>
      <c r="E22" s="16"/>
      <c r="F22" s="16"/>
      <c r="H22" s="17"/>
      <c r="N22" s="16"/>
    </row>
    <row r="23" spans="1:18" x14ac:dyDescent="0.25">
      <c r="A23" s="67" t="s">
        <v>28</v>
      </c>
      <c r="B23" s="67"/>
      <c r="C23" s="67"/>
      <c r="D23" s="67"/>
      <c r="E23" s="67"/>
      <c r="F23" s="50">
        <f>SUM(E21)</f>
        <v>2425</v>
      </c>
      <c r="H23" s="16"/>
      <c r="N23" s="16"/>
    </row>
    <row r="24" spans="1:18" x14ac:dyDescent="0.25">
      <c r="B24" s="32"/>
      <c r="C24" s="32"/>
      <c r="D24" s="32"/>
      <c r="E24" s="32"/>
      <c r="F24" s="20"/>
      <c r="H24" s="16"/>
      <c r="N24" s="16"/>
    </row>
    <row r="25" spans="1:18" ht="15.75" thickBot="1" x14ac:dyDescent="0.3">
      <c r="B25" s="26" t="s">
        <v>26</v>
      </c>
      <c r="C25" s="32"/>
      <c r="D25" s="32"/>
      <c r="E25" s="32"/>
      <c r="F25" s="20"/>
      <c r="H25" s="16"/>
      <c r="N25" s="16"/>
    </row>
    <row r="26" spans="1:18" ht="60" customHeight="1" thickTop="1" thickBot="1" x14ac:dyDescent="0.3">
      <c r="A26" s="65" t="s">
        <v>37</v>
      </c>
      <c r="B26" s="66"/>
      <c r="C26" s="66"/>
      <c r="D26" s="66"/>
      <c r="E26" s="66"/>
      <c r="F26" s="33"/>
      <c r="G26" s="24"/>
      <c r="H26" s="54">
        <f>F27-$H$13</f>
        <v>11694.800000000003</v>
      </c>
      <c r="I26" s="55" t="s">
        <v>43</v>
      </c>
      <c r="J26" s="23">
        <f>H26/$D$9</f>
        <v>120564.94845360827</v>
      </c>
      <c r="K26" s="73" t="s">
        <v>44</v>
      </c>
      <c r="L26" s="73"/>
      <c r="M26" s="73"/>
      <c r="N26" s="44">
        <f>J26/B21</f>
        <v>120564.94845360827</v>
      </c>
      <c r="O26" s="71" t="s">
        <v>42</v>
      </c>
      <c r="P26" s="71"/>
      <c r="Q26" s="71"/>
      <c r="R26" s="72"/>
    </row>
    <row r="27" spans="1:18" ht="15" customHeight="1" thickTop="1" thickBot="1" x14ac:dyDescent="0.3">
      <c r="A27" s="63" t="s">
        <v>34</v>
      </c>
      <c r="B27" s="64"/>
      <c r="C27" s="64"/>
      <c r="D27" s="64"/>
      <c r="E27" s="64"/>
      <c r="F27" s="57">
        <f>SUM(F4:F23)</f>
        <v>43694.8</v>
      </c>
      <c r="G27" s="10"/>
      <c r="H27" s="58"/>
      <c r="I27" s="10"/>
      <c r="J27" s="59">
        <f>J26/25000</f>
        <v>4.8225979381443311</v>
      </c>
      <c r="K27" s="13" t="s">
        <v>20</v>
      </c>
      <c r="L27" s="13"/>
      <c r="M27" s="13"/>
      <c r="N27" s="60">
        <f>J26/(83*60)</f>
        <v>24.209829006748649</v>
      </c>
      <c r="O27" s="13" t="s">
        <v>22</v>
      </c>
      <c r="P27" s="10"/>
      <c r="Q27" s="10"/>
      <c r="R27" s="11"/>
    </row>
    <row r="28" spans="1:18" ht="15.75" thickTop="1" x14ac:dyDescent="0.25"/>
  </sheetData>
  <mergeCells count="8">
    <mergeCell ref="B7:E7"/>
    <mergeCell ref="K26:M26"/>
    <mergeCell ref="O26:R26"/>
    <mergeCell ref="A27:E27"/>
    <mergeCell ref="B15:E15"/>
    <mergeCell ref="A18:D18"/>
    <mergeCell ref="A23:E23"/>
    <mergeCell ref="A26:E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A22" sqref="A22:XFD22"/>
    </sheetView>
  </sheetViews>
  <sheetFormatPr defaultRowHeight="15" x14ac:dyDescent="0.25"/>
  <cols>
    <col min="1" max="1" width="28.5703125" customWidth="1"/>
    <col min="2" max="2" width="4.28515625" customWidth="1"/>
    <col min="3" max="3" width="6.28515625" customWidth="1"/>
    <col min="4" max="4" width="11.7109375" customWidth="1"/>
    <col min="5" max="5" width="15.85546875" customWidth="1"/>
    <col min="6" max="6" width="10.5703125" customWidth="1"/>
    <col min="7" max="7" width="2" customWidth="1"/>
    <col min="8" max="8" width="7.5703125" customWidth="1"/>
    <col min="9" max="9" width="36.28515625" customWidth="1"/>
    <col min="10" max="10" width="8" customWidth="1"/>
    <col min="12" max="12" width="4.7109375" customWidth="1"/>
    <col min="13" max="13" width="16.7109375" customWidth="1"/>
    <col min="14" max="14" width="7.140625" customWidth="1"/>
    <col min="15" max="15" width="11.42578125" customWidth="1"/>
    <col min="16" max="16" width="9.85546875" customWidth="1"/>
    <col min="18" max="18" width="13.7109375" customWidth="1"/>
  </cols>
  <sheetData>
    <row r="1" spans="1:18" ht="15.75" thickBot="1" x14ac:dyDescent="0.3"/>
    <row r="2" spans="1:18" ht="20.25" thickTop="1" thickBot="1" x14ac:dyDescent="0.35">
      <c r="A2" s="12"/>
      <c r="B2" s="27" t="s">
        <v>50</v>
      </c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</row>
    <row r="3" spans="1:18" ht="30" customHeight="1" thickTop="1" x14ac:dyDescent="0.25">
      <c r="A3" s="1"/>
      <c r="B3" s="1" t="s">
        <v>1</v>
      </c>
      <c r="C3" s="1" t="s">
        <v>14</v>
      </c>
      <c r="D3" s="2" t="s">
        <v>8</v>
      </c>
      <c r="E3" s="2" t="s">
        <v>9</v>
      </c>
      <c r="F3" s="2" t="s">
        <v>13</v>
      </c>
      <c r="O3" s="43" t="s">
        <v>17</v>
      </c>
      <c r="P3" s="43"/>
      <c r="Q3" s="43"/>
      <c r="R3" s="43"/>
    </row>
    <row r="4" spans="1:18" x14ac:dyDescent="0.25">
      <c r="A4" t="s">
        <v>11</v>
      </c>
      <c r="B4" s="45">
        <v>1</v>
      </c>
      <c r="C4" s="16">
        <v>0</v>
      </c>
      <c r="D4" s="16">
        <v>5000</v>
      </c>
      <c r="E4" s="16">
        <f>B4*D4</f>
        <v>5000</v>
      </c>
      <c r="F4" s="16"/>
      <c r="O4" s="43" t="s">
        <v>32</v>
      </c>
      <c r="P4" s="43" t="s">
        <v>29</v>
      </c>
      <c r="Q4" s="43"/>
      <c r="R4" s="43"/>
    </row>
    <row r="5" spans="1:18" x14ac:dyDescent="0.25">
      <c r="A5" t="s">
        <v>10</v>
      </c>
      <c r="B5" s="45">
        <v>4</v>
      </c>
      <c r="C5" s="16">
        <v>0</v>
      </c>
      <c r="D5" s="16">
        <v>500</v>
      </c>
      <c r="E5" s="16">
        <f>B5*D5</f>
        <v>2000</v>
      </c>
      <c r="F5" s="16"/>
    </row>
    <row r="6" spans="1:18" ht="15" customHeight="1" x14ac:dyDescent="0.25">
      <c r="A6" t="s">
        <v>56</v>
      </c>
      <c r="B6" s="45">
        <v>13</v>
      </c>
      <c r="C6" s="16">
        <v>0</v>
      </c>
      <c r="D6" s="16">
        <v>500</v>
      </c>
      <c r="E6" s="16">
        <f>B6*D6</f>
        <v>6500</v>
      </c>
      <c r="F6" s="1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5" customHeight="1" x14ac:dyDescent="0.25">
      <c r="B7" s="68" t="s">
        <v>15</v>
      </c>
      <c r="C7" s="68"/>
      <c r="D7" s="68"/>
      <c r="E7" s="68"/>
      <c r="F7" s="49">
        <f>SUM(E4:E6)</f>
        <v>13500</v>
      </c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x14ac:dyDescent="0.25">
      <c r="F8" s="16"/>
      <c r="H8" s="48" t="s">
        <v>30</v>
      </c>
      <c r="I8" s="47"/>
      <c r="J8" s="25"/>
      <c r="K8" s="25"/>
      <c r="L8" s="25"/>
      <c r="M8" s="25"/>
      <c r="N8" s="25"/>
      <c r="O8" s="25"/>
      <c r="P8" s="25"/>
      <c r="Q8" s="25"/>
      <c r="R8" s="25"/>
    </row>
    <row r="9" spans="1:18" ht="15.75" thickBot="1" x14ac:dyDescent="0.3">
      <c r="A9" t="s">
        <v>45</v>
      </c>
      <c r="C9">
        <v>1</v>
      </c>
      <c r="D9">
        <v>9.7000000000000003E-2</v>
      </c>
      <c r="F9" s="16"/>
    </row>
    <row r="10" spans="1:18" ht="15.75" thickTop="1" x14ac:dyDescent="0.25">
      <c r="A10" s="62" t="s">
        <v>5</v>
      </c>
      <c r="B10" s="46">
        <v>0</v>
      </c>
      <c r="C10" s="16">
        <v>400</v>
      </c>
      <c r="D10" s="18">
        <f>C10*$D$9</f>
        <v>38.800000000000004</v>
      </c>
      <c r="E10" s="18">
        <f>B10*D10</f>
        <v>0</v>
      </c>
      <c r="F10" s="16"/>
      <c r="H10" s="34" t="s">
        <v>18</v>
      </c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18" x14ac:dyDescent="0.25">
      <c r="A11" s="62" t="s">
        <v>2</v>
      </c>
      <c r="B11" s="46">
        <v>4</v>
      </c>
      <c r="C11" s="16">
        <v>200</v>
      </c>
      <c r="D11" s="18">
        <f t="shared" ref="D11:D14" si="0">C11*$D$9</f>
        <v>19.400000000000002</v>
      </c>
      <c r="E11" s="18">
        <f t="shared" ref="E11:E14" si="1">B11*D11</f>
        <v>77.600000000000009</v>
      </c>
      <c r="F11" s="16"/>
      <c r="H11" s="37">
        <v>8000</v>
      </c>
      <c r="I11" s="38" t="s">
        <v>24</v>
      </c>
      <c r="J11" s="38"/>
      <c r="K11" s="38"/>
      <c r="L11" s="38"/>
      <c r="M11" s="38"/>
      <c r="N11" s="38"/>
      <c r="O11" s="38"/>
      <c r="P11" s="38"/>
      <c r="Q11" s="38"/>
      <c r="R11" s="39"/>
    </row>
    <row r="12" spans="1:18" x14ac:dyDescent="0.25">
      <c r="A12" s="62" t="s">
        <v>3</v>
      </c>
      <c r="B12" s="46">
        <v>7</v>
      </c>
      <c r="C12" s="16">
        <v>200</v>
      </c>
      <c r="D12" s="18">
        <f t="shared" si="0"/>
        <v>19.400000000000002</v>
      </c>
      <c r="E12" s="18">
        <f t="shared" si="1"/>
        <v>135.80000000000001</v>
      </c>
      <c r="F12" s="16"/>
      <c r="H12" s="37">
        <v>1</v>
      </c>
      <c r="I12" s="38" t="s">
        <v>46</v>
      </c>
      <c r="J12" s="38"/>
      <c r="K12" s="38"/>
      <c r="L12" s="38"/>
      <c r="M12" s="38"/>
      <c r="N12" s="38"/>
      <c r="O12" s="38"/>
      <c r="P12" s="38"/>
      <c r="Q12" s="38"/>
      <c r="R12" s="39"/>
    </row>
    <row r="13" spans="1:18" ht="15.75" thickBot="1" x14ac:dyDescent="0.3">
      <c r="A13" s="61" t="s">
        <v>4</v>
      </c>
      <c r="B13" s="46">
        <v>34</v>
      </c>
      <c r="C13" s="16">
        <v>100</v>
      </c>
      <c r="D13" s="18">
        <f t="shared" si="0"/>
        <v>9.7000000000000011</v>
      </c>
      <c r="E13" s="18">
        <f t="shared" si="1"/>
        <v>329.8</v>
      </c>
      <c r="F13" s="16"/>
      <c r="H13" s="52">
        <f>H11*H12</f>
        <v>8000</v>
      </c>
      <c r="I13" s="53" t="s">
        <v>19</v>
      </c>
      <c r="J13" s="41"/>
      <c r="K13" s="41"/>
      <c r="L13" s="41"/>
      <c r="M13" s="41"/>
      <c r="N13" s="41"/>
      <c r="O13" s="41"/>
      <c r="P13" s="41"/>
      <c r="Q13" s="41"/>
      <c r="R13" s="42"/>
    </row>
    <row r="14" spans="1:18" ht="15.75" thickTop="1" x14ac:dyDescent="0.25">
      <c r="A14" s="61" t="s">
        <v>6</v>
      </c>
      <c r="B14" s="46">
        <v>34</v>
      </c>
      <c r="C14" s="16">
        <v>100</v>
      </c>
      <c r="D14" s="18">
        <f t="shared" si="0"/>
        <v>9.7000000000000011</v>
      </c>
      <c r="E14" s="18">
        <f t="shared" si="1"/>
        <v>329.8</v>
      </c>
      <c r="F14" s="16"/>
      <c r="H14" s="16"/>
      <c r="J14" s="17"/>
    </row>
    <row r="15" spans="1:18" x14ac:dyDescent="0.25">
      <c r="B15" s="67" t="s">
        <v>16</v>
      </c>
      <c r="C15" s="67"/>
      <c r="D15" s="67"/>
      <c r="E15" s="67"/>
      <c r="F15" s="50">
        <f>SUM(E10:E14)</f>
        <v>873</v>
      </c>
      <c r="H15" s="16"/>
      <c r="J15" s="16"/>
    </row>
    <row r="16" spans="1:18" x14ac:dyDescent="0.25">
      <c r="B16" s="29"/>
      <c r="C16" s="29"/>
      <c r="D16" s="29"/>
      <c r="E16" s="29"/>
      <c r="F16" s="20"/>
      <c r="H16" s="16"/>
      <c r="J16" s="16"/>
    </row>
    <row r="17" spans="1:18" ht="15.75" thickBot="1" x14ac:dyDescent="0.3">
      <c r="B17" s="56" t="s">
        <v>27</v>
      </c>
      <c r="D17" s="56"/>
      <c r="E17" s="56"/>
      <c r="F17" s="56"/>
      <c r="G17" s="56"/>
      <c r="H17" s="56"/>
      <c r="J17" s="16"/>
    </row>
    <row r="18" spans="1:18" ht="15.75" thickTop="1" x14ac:dyDescent="0.25">
      <c r="A18" s="69" t="s">
        <v>40</v>
      </c>
      <c r="B18" s="70"/>
      <c r="C18" s="70"/>
      <c r="D18" s="70"/>
      <c r="E18" s="30">
        <f>SUM(F4:F15)</f>
        <v>14373</v>
      </c>
      <c r="F18" s="31"/>
      <c r="G18" s="3"/>
      <c r="H18" s="4">
        <f>E18-$H$13</f>
        <v>6373</v>
      </c>
      <c r="I18" s="3" t="s">
        <v>25</v>
      </c>
      <c r="J18" s="4">
        <f>H18/$D$9</f>
        <v>65701.030927835047</v>
      </c>
      <c r="K18" s="3" t="s">
        <v>0</v>
      </c>
      <c r="L18" s="3"/>
      <c r="M18" s="3"/>
      <c r="N18" s="3"/>
      <c r="O18" s="3"/>
      <c r="P18" s="3"/>
      <c r="Q18" s="3"/>
      <c r="R18" s="5"/>
    </row>
    <row r="19" spans="1:18" ht="15.75" thickBot="1" x14ac:dyDescent="0.3">
      <c r="A19" s="6"/>
      <c r="B19" s="7"/>
      <c r="C19" s="7"/>
      <c r="D19" s="7"/>
      <c r="E19" s="19"/>
      <c r="F19" s="19"/>
      <c r="G19" s="7"/>
      <c r="H19" s="19"/>
      <c r="I19" s="7"/>
      <c r="J19" s="14">
        <f>J18/25000</f>
        <v>2.6280412371134019</v>
      </c>
      <c r="K19" s="15" t="s">
        <v>20</v>
      </c>
      <c r="L19" s="15"/>
      <c r="M19" s="15"/>
      <c r="N19" s="21">
        <f>J18/(83*60)</f>
        <v>13.192978097958845</v>
      </c>
      <c r="O19" s="15" t="s">
        <v>21</v>
      </c>
      <c r="P19" s="15"/>
      <c r="Q19" s="15"/>
      <c r="R19" s="22"/>
    </row>
    <row r="20" spans="1:18" ht="15.75" thickTop="1" x14ac:dyDescent="0.25">
      <c r="A20" s="9"/>
      <c r="B20" s="9" t="s">
        <v>41</v>
      </c>
      <c r="D20" s="9"/>
      <c r="E20" s="17"/>
      <c r="F20" s="17"/>
      <c r="G20" s="9"/>
      <c r="H20" s="17"/>
      <c r="I20" s="9"/>
      <c r="J20" s="9"/>
      <c r="K20" s="9"/>
      <c r="L20" s="9"/>
      <c r="M20" s="9"/>
      <c r="N20" s="17"/>
      <c r="O20" s="9"/>
      <c r="P20" s="9"/>
      <c r="Q20" s="9"/>
      <c r="R20" s="9"/>
    </row>
    <row r="21" spans="1:18" x14ac:dyDescent="0.25">
      <c r="A21" s="61" t="s">
        <v>23</v>
      </c>
      <c r="B21" s="46">
        <v>1</v>
      </c>
      <c r="C21" s="16">
        <v>25000</v>
      </c>
      <c r="D21" s="16">
        <f t="shared" ref="D21" si="2">C21*$D$9</f>
        <v>2425</v>
      </c>
      <c r="E21" s="16">
        <f t="shared" ref="E21" si="3">B21*D21</f>
        <v>2425</v>
      </c>
      <c r="F21" s="16"/>
      <c r="H21" s="17"/>
      <c r="N21" s="16"/>
    </row>
    <row r="22" spans="1:18" x14ac:dyDescent="0.25">
      <c r="A22" s="61"/>
      <c r="B22" s="46"/>
      <c r="C22" s="16"/>
      <c r="D22" s="16"/>
      <c r="E22" s="16"/>
      <c r="F22" s="16"/>
      <c r="H22" s="17"/>
      <c r="N22" s="16"/>
    </row>
    <row r="23" spans="1:18" x14ac:dyDescent="0.25">
      <c r="A23" s="67" t="s">
        <v>28</v>
      </c>
      <c r="B23" s="67"/>
      <c r="C23" s="67"/>
      <c r="D23" s="67"/>
      <c r="E23" s="67"/>
      <c r="F23" s="50">
        <f>SUM(E21)</f>
        <v>2425</v>
      </c>
      <c r="H23" s="16"/>
      <c r="N23" s="16"/>
    </row>
    <row r="24" spans="1:18" x14ac:dyDescent="0.25">
      <c r="B24" s="32"/>
      <c r="C24" s="32"/>
      <c r="D24" s="32"/>
      <c r="E24" s="32"/>
      <c r="F24" s="20"/>
      <c r="H24" s="16"/>
      <c r="N24" s="16"/>
    </row>
    <row r="25" spans="1:18" ht="15.75" thickBot="1" x14ac:dyDescent="0.3">
      <c r="B25" s="26" t="s">
        <v>26</v>
      </c>
      <c r="C25" s="32"/>
      <c r="D25" s="32"/>
      <c r="E25" s="32"/>
      <c r="F25" s="20"/>
      <c r="H25" s="16"/>
      <c r="N25" s="16"/>
    </row>
    <row r="26" spans="1:18" ht="60" customHeight="1" thickTop="1" thickBot="1" x14ac:dyDescent="0.3">
      <c r="A26" s="65" t="s">
        <v>37</v>
      </c>
      <c r="B26" s="66"/>
      <c r="C26" s="66"/>
      <c r="D26" s="66"/>
      <c r="E26" s="66"/>
      <c r="F26" s="33"/>
      <c r="G26" s="24"/>
      <c r="H26" s="54">
        <f>F27-$H$13</f>
        <v>8798</v>
      </c>
      <c r="I26" s="55" t="s">
        <v>43</v>
      </c>
      <c r="J26" s="23">
        <f>H26/$D$9</f>
        <v>90701.030927835047</v>
      </c>
      <c r="K26" s="73" t="s">
        <v>44</v>
      </c>
      <c r="L26" s="73"/>
      <c r="M26" s="73"/>
      <c r="N26" s="44">
        <f>J26/B21</f>
        <v>90701.030927835047</v>
      </c>
      <c r="O26" s="71" t="s">
        <v>42</v>
      </c>
      <c r="P26" s="71"/>
      <c r="Q26" s="71"/>
      <c r="R26" s="72"/>
    </row>
    <row r="27" spans="1:18" ht="15" customHeight="1" thickTop="1" thickBot="1" x14ac:dyDescent="0.3">
      <c r="A27" s="63" t="s">
        <v>34</v>
      </c>
      <c r="B27" s="64"/>
      <c r="C27" s="64"/>
      <c r="D27" s="64"/>
      <c r="E27" s="64"/>
      <c r="F27" s="57">
        <f>SUM(F4:F23)</f>
        <v>16798</v>
      </c>
      <c r="G27" s="10"/>
      <c r="H27" s="58"/>
      <c r="I27" s="10"/>
      <c r="J27" s="59">
        <f>J26/25000</f>
        <v>3.6280412371134019</v>
      </c>
      <c r="K27" s="13" t="s">
        <v>20</v>
      </c>
      <c r="L27" s="13"/>
      <c r="M27" s="13"/>
      <c r="N27" s="60">
        <f>J26/(83*60)</f>
        <v>18.213058419243985</v>
      </c>
      <c r="O27" s="13" t="s">
        <v>22</v>
      </c>
      <c r="P27" s="10"/>
      <c r="Q27" s="10"/>
      <c r="R27" s="11"/>
    </row>
    <row r="28" spans="1:18" ht="15.75" thickTop="1" x14ac:dyDescent="0.25"/>
  </sheetData>
  <mergeCells count="8">
    <mergeCell ref="K26:M26"/>
    <mergeCell ref="O26:R26"/>
    <mergeCell ref="A27:E27"/>
    <mergeCell ref="B7:E7"/>
    <mergeCell ref="B15:E15"/>
    <mergeCell ref="A18:D18"/>
    <mergeCell ref="A23:E23"/>
    <mergeCell ref="A26:E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A22" sqref="A22:E22"/>
    </sheetView>
  </sheetViews>
  <sheetFormatPr defaultRowHeight="15" x14ac:dyDescent="0.25"/>
  <cols>
    <col min="1" max="1" width="24.85546875" customWidth="1"/>
    <col min="2" max="2" width="4.28515625" customWidth="1"/>
    <col min="3" max="3" width="6.28515625" customWidth="1"/>
    <col min="4" max="4" width="11.7109375" customWidth="1"/>
    <col min="5" max="5" width="15.85546875" customWidth="1"/>
    <col min="6" max="6" width="10.5703125" customWidth="1"/>
    <col min="7" max="7" width="2" customWidth="1"/>
    <col min="8" max="8" width="7.5703125" customWidth="1"/>
    <col min="9" max="9" width="36.28515625" customWidth="1"/>
    <col min="10" max="10" width="8" customWidth="1"/>
    <col min="12" max="12" width="4.7109375" customWidth="1"/>
    <col min="13" max="13" width="16.7109375" customWidth="1"/>
    <col min="14" max="14" width="10.140625" customWidth="1"/>
    <col min="15" max="15" width="11.42578125" customWidth="1"/>
    <col min="16" max="16" width="9.85546875" customWidth="1"/>
    <col min="18" max="18" width="13.7109375" customWidth="1"/>
  </cols>
  <sheetData>
    <row r="1" spans="1:18" ht="15.75" thickBot="1" x14ac:dyDescent="0.3"/>
    <row r="2" spans="1:18" ht="20.25" thickTop="1" thickBot="1" x14ac:dyDescent="0.35">
      <c r="A2" s="12"/>
      <c r="B2" s="27" t="s">
        <v>53</v>
      </c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</row>
    <row r="3" spans="1:18" ht="30" customHeight="1" thickTop="1" x14ac:dyDescent="0.25">
      <c r="A3" s="1"/>
      <c r="B3" s="1" t="s">
        <v>1</v>
      </c>
      <c r="C3" s="1" t="s">
        <v>14</v>
      </c>
      <c r="D3" s="2" t="s">
        <v>8</v>
      </c>
      <c r="E3" s="2" t="s">
        <v>9</v>
      </c>
      <c r="F3" s="2" t="s">
        <v>13</v>
      </c>
      <c r="O3" s="43" t="s">
        <v>17</v>
      </c>
      <c r="P3" s="43"/>
      <c r="Q3" s="43"/>
      <c r="R3" s="43"/>
    </row>
    <row r="4" spans="1:18" x14ac:dyDescent="0.25">
      <c r="A4" t="s">
        <v>11</v>
      </c>
      <c r="B4" s="45">
        <v>1</v>
      </c>
      <c r="C4" s="16">
        <v>0</v>
      </c>
      <c r="D4" s="16">
        <v>5000</v>
      </c>
      <c r="E4" s="16">
        <f>B4*D4</f>
        <v>5000</v>
      </c>
      <c r="F4" s="16"/>
      <c r="O4" s="43" t="s">
        <v>32</v>
      </c>
      <c r="P4" s="43" t="s">
        <v>29</v>
      </c>
      <c r="Q4" s="43"/>
      <c r="R4" s="43"/>
    </row>
    <row r="5" spans="1:18" x14ac:dyDescent="0.25">
      <c r="A5" t="s">
        <v>10</v>
      </c>
      <c r="B5" s="45">
        <v>4</v>
      </c>
      <c r="C5" s="16">
        <v>0</v>
      </c>
      <c r="D5" s="16">
        <v>500</v>
      </c>
      <c r="E5" s="16">
        <f>B5*D5</f>
        <v>2000</v>
      </c>
      <c r="F5" s="16"/>
    </row>
    <row r="6" spans="1:18" ht="15" customHeight="1" x14ac:dyDescent="0.25">
      <c r="A6" t="s">
        <v>12</v>
      </c>
      <c r="B6" s="45">
        <v>5</v>
      </c>
      <c r="C6" s="16">
        <v>0</v>
      </c>
      <c r="D6" s="16">
        <v>500</v>
      </c>
      <c r="E6" s="16">
        <f>B6*D6</f>
        <v>2500</v>
      </c>
      <c r="F6" s="1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5" customHeight="1" x14ac:dyDescent="0.25">
      <c r="B7" s="68" t="s">
        <v>15</v>
      </c>
      <c r="C7" s="68"/>
      <c r="D7" s="68"/>
      <c r="E7" s="68"/>
      <c r="F7" s="49">
        <f>SUM(E4:E6)</f>
        <v>9500</v>
      </c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x14ac:dyDescent="0.25">
      <c r="F8" s="16"/>
      <c r="H8" s="48" t="s">
        <v>30</v>
      </c>
      <c r="I8" s="47"/>
      <c r="J8" s="25"/>
      <c r="K8" s="25"/>
      <c r="L8" s="25"/>
      <c r="M8" s="25"/>
      <c r="N8" s="25"/>
      <c r="O8" s="25"/>
      <c r="P8" s="25"/>
      <c r="Q8" s="25"/>
      <c r="R8" s="25"/>
    </row>
    <row r="9" spans="1:18" ht="15.75" thickBot="1" x14ac:dyDescent="0.3">
      <c r="A9" t="s">
        <v>7</v>
      </c>
      <c r="C9">
        <v>1</v>
      </c>
      <c r="D9">
        <v>9.7000000000000003E-2</v>
      </c>
      <c r="F9" s="16"/>
    </row>
    <row r="10" spans="1:18" ht="15.75" thickTop="1" x14ac:dyDescent="0.25">
      <c r="A10" t="s">
        <v>5</v>
      </c>
      <c r="B10" s="46">
        <v>0</v>
      </c>
      <c r="C10" s="16">
        <v>400</v>
      </c>
      <c r="D10" s="18">
        <f>C10*$D$9</f>
        <v>38.800000000000004</v>
      </c>
      <c r="E10" s="18">
        <f>B10*D10</f>
        <v>0</v>
      </c>
      <c r="F10" s="16"/>
      <c r="H10" s="34" t="s">
        <v>18</v>
      </c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18" x14ac:dyDescent="0.25">
      <c r="A11" t="s">
        <v>2</v>
      </c>
      <c r="B11" s="46">
        <v>4</v>
      </c>
      <c r="C11" s="16">
        <v>200</v>
      </c>
      <c r="D11" s="18">
        <f t="shared" ref="D11:D14" si="0">C11*$D$9</f>
        <v>19.400000000000002</v>
      </c>
      <c r="E11" s="18">
        <f t="shared" ref="E11:E14" si="1">B11*D11</f>
        <v>77.600000000000009</v>
      </c>
      <c r="F11" s="16"/>
      <c r="H11" s="37">
        <v>8000</v>
      </c>
      <c r="I11" s="38" t="s">
        <v>24</v>
      </c>
      <c r="J11" s="38"/>
      <c r="K11" s="38"/>
      <c r="L11" s="38"/>
      <c r="M11" s="38"/>
      <c r="N11" s="38"/>
      <c r="O11" s="38"/>
      <c r="P11" s="38"/>
      <c r="Q11" s="38"/>
      <c r="R11" s="39"/>
    </row>
    <row r="12" spans="1:18" x14ac:dyDescent="0.25">
      <c r="A12" t="s">
        <v>3</v>
      </c>
      <c r="B12" s="46">
        <v>10</v>
      </c>
      <c r="C12" s="16">
        <v>200</v>
      </c>
      <c r="D12" s="18">
        <f t="shared" si="0"/>
        <v>19.400000000000002</v>
      </c>
      <c r="E12" s="18">
        <f t="shared" si="1"/>
        <v>194.00000000000003</v>
      </c>
      <c r="F12" s="16"/>
      <c r="H12" s="37">
        <v>1</v>
      </c>
      <c r="I12" s="38" t="s">
        <v>38</v>
      </c>
      <c r="J12" s="38"/>
      <c r="K12" s="38"/>
      <c r="L12" s="38"/>
      <c r="M12" s="38"/>
      <c r="N12" s="38"/>
      <c r="O12" s="38"/>
      <c r="P12" s="38"/>
      <c r="Q12" s="38"/>
      <c r="R12" s="39"/>
    </row>
    <row r="13" spans="1:18" ht="15.75" thickBot="1" x14ac:dyDescent="0.3">
      <c r="A13" t="s">
        <v>4</v>
      </c>
      <c r="B13" s="46">
        <v>19</v>
      </c>
      <c r="C13" s="16">
        <v>100</v>
      </c>
      <c r="D13" s="18">
        <f t="shared" si="0"/>
        <v>9.7000000000000011</v>
      </c>
      <c r="E13" s="18">
        <f t="shared" si="1"/>
        <v>184.3</v>
      </c>
      <c r="F13" s="16"/>
      <c r="H13" s="40">
        <f>H11*H12</f>
        <v>8000</v>
      </c>
      <c r="I13" s="41" t="s">
        <v>19</v>
      </c>
      <c r="J13" s="41"/>
      <c r="K13" s="41"/>
      <c r="L13" s="41"/>
      <c r="M13" s="41"/>
      <c r="N13" s="41"/>
      <c r="O13" s="41"/>
      <c r="P13" s="41"/>
      <c r="Q13" s="41"/>
      <c r="R13" s="42"/>
    </row>
    <row r="14" spans="1:18" ht="15.75" thickTop="1" x14ac:dyDescent="0.25">
      <c r="A14" t="s">
        <v>6</v>
      </c>
      <c r="B14" s="46">
        <v>2</v>
      </c>
      <c r="C14" s="16">
        <v>100</v>
      </c>
      <c r="D14" s="18">
        <f t="shared" si="0"/>
        <v>9.7000000000000011</v>
      </c>
      <c r="E14" s="18">
        <f t="shared" si="1"/>
        <v>19.400000000000002</v>
      </c>
      <c r="F14" s="16"/>
      <c r="H14" s="16"/>
      <c r="J14" s="17"/>
    </row>
    <row r="15" spans="1:18" x14ac:dyDescent="0.25">
      <c r="B15" s="67" t="s">
        <v>16</v>
      </c>
      <c r="C15" s="67"/>
      <c r="D15" s="67"/>
      <c r="E15" s="67"/>
      <c r="F15" s="50">
        <f>SUM(E10:E14)</f>
        <v>475.3</v>
      </c>
      <c r="H15" s="16"/>
      <c r="J15" s="16"/>
    </row>
    <row r="16" spans="1:18" x14ac:dyDescent="0.25">
      <c r="B16" s="29"/>
      <c r="C16" s="29"/>
      <c r="D16" s="29"/>
      <c r="E16" s="29"/>
      <c r="F16" s="20"/>
      <c r="H16" s="16"/>
      <c r="J16" s="16"/>
    </row>
    <row r="17" spans="1:18" ht="15.75" thickBot="1" x14ac:dyDescent="0.3">
      <c r="A17" s="76" t="s">
        <v>27</v>
      </c>
      <c r="B17" s="76"/>
      <c r="C17" s="76"/>
      <c r="D17" s="76"/>
      <c r="E17" s="76"/>
      <c r="F17" s="76"/>
      <c r="G17" s="76"/>
      <c r="H17" s="76"/>
      <c r="I17" s="76"/>
      <c r="J17" s="16"/>
    </row>
    <row r="18" spans="1:18" ht="15.75" thickTop="1" x14ac:dyDescent="0.25">
      <c r="A18" s="77" t="s">
        <v>31</v>
      </c>
      <c r="B18" s="78"/>
      <c r="C18" s="78"/>
      <c r="D18" s="78"/>
      <c r="E18" s="30">
        <f>SUM(F4:F15)</f>
        <v>9975.2999999999993</v>
      </c>
      <c r="F18" s="31"/>
      <c r="G18" s="3"/>
      <c r="H18" s="4">
        <f>E18-$H$13</f>
        <v>1975.2999999999993</v>
      </c>
      <c r="I18" s="3" t="s">
        <v>25</v>
      </c>
      <c r="J18" s="4">
        <f>H18/$D$9</f>
        <v>20363.917525773188</v>
      </c>
      <c r="K18" s="3" t="s">
        <v>0</v>
      </c>
      <c r="L18" s="3"/>
      <c r="M18" s="3"/>
      <c r="N18" s="3"/>
      <c r="O18" s="3"/>
      <c r="P18" s="3"/>
      <c r="Q18" s="3"/>
      <c r="R18" s="5"/>
    </row>
    <row r="19" spans="1:18" ht="15.75" thickBot="1" x14ac:dyDescent="0.3">
      <c r="A19" s="6"/>
      <c r="B19" s="7"/>
      <c r="C19" s="7"/>
      <c r="D19" s="7"/>
      <c r="E19" s="19"/>
      <c r="F19" s="19"/>
      <c r="G19" s="7"/>
      <c r="H19" s="19"/>
      <c r="I19" s="7"/>
      <c r="J19" s="14">
        <f>J18/25000</f>
        <v>0.81455670103092748</v>
      </c>
      <c r="K19" s="15" t="s">
        <v>20</v>
      </c>
      <c r="L19" s="15"/>
      <c r="M19" s="15"/>
      <c r="N19" s="21">
        <f>J18/(83*60)</f>
        <v>4.089140065416303</v>
      </c>
      <c r="O19" s="15" t="s">
        <v>21</v>
      </c>
      <c r="P19" s="15"/>
      <c r="Q19" s="15"/>
      <c r="R19" s="22"/>
    </row>
    <row r="20" spans="1:18" ht="15.75" thickTop="1" x14ac:dyDescent="0.25">
      <c r="A20" s="9"/>
      <c r="B20" s="9"/>
      <c r="C20" s="9"/>
      <c r="D20" s="9"/>
      <c r="E20" s="17"/>
      <c r="F20" s="17"/>
      <c r="G20" s="9"/>
      <c r="H20" s="17"/>
      <c r="I20" s="9"/>
      <c r="J20" s="9"/>
      <c r="K20" s="9"/>
      <c r="L20" s="9"/>
      <c r="M20" s="9"/>
      <c r="N20" s="17"/>
      <c r="O20" s="9"/>
      <c r="P20" s="9"/>
      <c r="Q20" s="9"/>
      <c r="R20" s="9"/>
    </row>
    <row r="21" spans="1:18" x14ac:dyDescent="0.25">
      <c r="A21" t="s">
        <v>23</v>
      </c>
      <c r="B21" s="46">
        <v>1</v>
      </c>
      <c r="C21" s="16">
        <v>25000</v>
      </c>
      <c r="D21" s="16">
        <f t="shared" ref="D21" si="2">C21*$D$9</f>
        <v>2425</v>
      </c>
      <c r="E21" s="16">
        <f t="shared" ref="E21" si="3">B21*D21</f>
        <v>2425</v>
      </c>
      <c r="F21" s="16"/>
      <c r="H21" s="17"/>
      <c r="N21" s="16"/>
    </row>
    <row r="22" spans="1:18" x14ac:dyDescent="0.25">
      <c r="A22" s="67" t="s">
        <v>28</v>
      </c>
      <c r="B22" s="67"/>
      <c r="C22" s="67"/>
      <c r="D22" s="67"/>
      <c r="E22" s="67"/>
      <c r="F22" s="50">
        <f>SUM(E21)</f>
        <v>2425</v>
      </c>
      <c r="H22" s="16"/>
      <c r="N22" s="16"/>
    </row>
    <row r="23" spans="1:18" x14ac:dyDescent="0.25">
      <c r="B23" s="32"/>
      <c r="C23" s="32"/>
      <c r="D23" s="32"/>
      <c r="E23" s="32"/>
      <c r="F23" s="20"/>
      <c r="H23" s="16"/>
      <c r="N23" s="16"/>
    </row>
    <row r="24" spans="1:18" ht="15.75" thickBot="1" x14ac:dyDescent="0.3">
      <c r="A24" s="26" t="s">
        <v>26</v>
      </c>
      <c r="B24" s="32"/>
      <c r="C24" s="32"/>
      <c r="D24" s="32"/>
      <c r="E24" s="32"/>
      <c r="F24" s="20"/>
      <c r="H24" s="16"/>
      <c r="N24" s="16"/>
    </row>
    <row r="25" spans="1:18" ht="60" customHeight="1" thickTop="1" x14ac:dyDescent="0.25">
      <c r="A25" s="65" t="s">
        <v>37</v>
      </c>
      <c r="B25" s="66"/>
      <c r="C25" s="66"/>
      <c r="D25" s="66"/>
      <c r="E25" s="66"/>
      <c r="F25" s="33"/>
      <c r="G25" s="24"/>
      <c r="H25" s="23">
        <f>F26-$H$13</f>
        <v>4400.2999999999993</v>
      </c>
      <c r="I25" s="28" t="s">
        <v>35</v>
      </c>
      <c r="J25" s="23">
        <f>H25/$D$9</f>
        <v>45363.917525773184</v>
      </c>
      <c r="K25" s="73" t="s">
        <v>36</v>
      </c>
      <c r="L25" s="73"/>
      <c r="M25" s="73"/>
      <c r="N25" s="44">
        <f>J25/B21</f>
        <v>45363.917525773184</v>
      </c>
      <c r="O25" s="71" t="s">
        <v>33</v>
      </c>
      <c r="P25" s="71"/>
      <c r="Q25" s="71"/>
      <c r="R25" s="72"/>
    </row>
    <row r="26" spans="1:18" ht="15" customHeight="1" thickBot="1" x14ac:dyDescent="0.3">
      <c r="A26" s="74" t="s">
        <v>34</v>
      </c>
      <c r="B26" s="75"/>
      <c r="C26" s="75"/>
      <c r="D26" s="75"/>
      <c r="E26" s="75"/>
      <c r="F26" s="51">
        <f>SUM(F4:F22)</f>
        <v>12400.3</v>
      </c>
      <c r="G26" s="7"/>
      <c r="H26" s="19"/>
      <c r="I26" s="7"/>
      <c r="J26" s="14">
        <f>J25/25000</f>
        <v>1.8145567010309274</v>
      </c>
      <c r="K26" s="15" t="s">
        <v>20</v>
      </c>
      <c r="L26" s="15"/>
      <c r="M26" s="15"/>
      <c r="N26" s="21">
        <f>J25/(83*60)</f>
        <v>9.109220386701443</v>
      </c>
      <c r="O26" s="15" t="s">
        <v>22</v>
      </c>
      <c r="P26" s="7"/>
      <c r="Q26" s="7"/>
      <c r="R26" s="8"/>
    </row>
    <row r="27" spans="1:18" ht="15.75" thickTop="1" x14ac:dyDescent="0.25"/>
  </sheetData>
  <mergeCells count="9">
    <mergeCell ref="K25:M25"/>
    <mergeCell ref="O25:R25"/>
    <mergeCell ref="A26:E26"/>
    <mergeCell ref="B7:E7"/>
    <mergeCell ref="B15:E15"/>
    <mergeCell ref="A17:I17"/>
    <mergeCell ref="A18:D18"/>
    <mergeCell ref="A22:E22"/>
    <mergeCell ref="A25:E2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4 cores</vt:lpstr>
      <vt:lpstr>3 cores</vt:lpstr>
      <vt:lpstr>2 cores</vt:lpstr>
      <vt:lpstr>1 core</vt:lpstr>
      <vt:lpstr>SpaceShip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2019-11-07T12:46:40Z</dcterms:created>
  <dcterms:modified xsi:type="dcterms:W3CDTF">2025-02-01T17:21:52Z</dcterms:modified>
</cp:coreProperties>
</file>