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Blad1" sheetId="1" r:id="rId1"/>
  </sheets>
  <calcPr calcId="144525"/>
</workbook>
</file>

<file path=xl/calcChain.xml><?xml version="1.0" encoding="utf-8"?>
<calcChain xmlns="http://schemas.openxmlformats.org/spreadsheetml/2006/main">
  <c r="J7" i="1" l="1"/>
  <c r="B11" i="1" l="1"/>
  <c r="B12" i="1"/>
  <c r="B13" i="1" s="1"/>
  <c r="B6" i="1"/>
  <c r="B14" i="1" l="1"/>
  <c r="F11" i="1"/>
  <c r="G11" i="1" s="1"/>
  <c r="B17" i="1" s="1"/>
  <c r="G10" i="1"/>
  <c r="B18" i="1"/>
  <c r="G13" i="1"/>
  <c r="B19" i="1" s="1"/>
  <c r="B16" i="1" l="1"/>
  <c r="G6" i="1" l="1"/>
  <c r="B9" i="1" s="1"/>
  <c r="G7" i="1"/>
  <c r="B10" i="1" s="1"/>
  <c r="G5" i="1"/>
  <c r="B8" i="1" s="1"/>
</calcChain>
</file>

<file path=xl/comments1.xml><?xml version="1.0" encoding="utf-8"?>
<comments xmlns="http://schemas.openxmlformats.org/spreadsheetml/2006/main">
  <authors>
    <author>Författare</author>
  </authors>
  <commentList>
    <comment ref="I2" authorId="0">
      <text>
        <r>
          <rPr>
            <b/>
            <sz val="9"/>
            <color indexed="81"/>
            <rFont val="Tahoma"/>
            <family val="2"/>
          </rPr>
          <t>Neighbour bonus: mouse over a running reactor setup in-game to find it. Or count neighbouring sides and put in as follows:
x neighbouring side = x00% bonus
ex: 2 neighbouring side(s) = 200% bonus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Number of reactors with the same amount of neighboring reactors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Cell batch is the recipipe output for fuel cells (10x fuel cells for each batch)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Corresponding number of reactor if bonus would be 0%</t>
        </r>
      </text>
    </comment>
    <comment ref="B14" authorId="0">
      <text>
        <r>
          <rPr>
            <b/>
            <sz val="9"/>
            <color indexed="81"/>
            <rFont val="Tahoma"/>
            <family val="2"/>
          </rPr>
          <t>Normal energy output, (energy output with unlimited steam)</t>
        </r>
      </text>
    </comment>
  </commentList>
</comments>
</file>

<file path=xl/sharedStrings.xml><?xml version="1.0" encoding="utf-8"?>
<sst xmlns="http://schemas.openxmlformats.org/spreadsheetml/2006/main" count="52" uniqueCount="35">
  <si>
    <t>Fuel cells:</t>
  </si>
  <si>
    <t>235:</t>
  </si>
  <si>
    <t>238:</t>
  </si>
  <si>
    <t>Iron:</t>
  </si>
  <si>
    <t>Reactors:</t>
  </si>
  <si>
    <t>Steam:</t>
  </si>
  <si>
    <t>Fuel time:</t>
  </si>
  <si>
    <t>No. Per fuel cell</t>
  </si>
  <si>
    <t>No. Per cell batch</t>
  </si>
  <si>
    <t>GJ</t>
  </si>
  <si>
    <t>units</t>
  </si>
  <si>
    <t>Liq.Tanks:</t>
  </si>
  <si>
    <t>Energy and Storage</t>
  </si>
  <si>
    <t>Name</t>
  </si>
  <si>
    <t>Energy:</t>
  </si>
  <si>
    <t>Accumul:</t>
  </si>
  <si>
    <t>&lt;- Input</t>
  </si>
  <si>
    <t>Duration:</t>
  </si>
  <si>
    <t>Efficiency:</t>
  </si>
  <si>
    <t>Stats</t>
  </si>
  <si>
    <t>(seconds)</t>
  </si>
  <si>
    <t>Output and needed storage</t>
  </si>
  <si>
    <t>Efficiency calculator</t>
  </si>
  <si>
    <t>Needed components</t>
  </si>
  <si>
    <t>H.Exchang:</t>
  </si>
  <si>
    <t>Turbines:</t>
  </si>
  <si>
    <t>(estimate)</t>
  </si>
  <si>
    <t>accumulat:</t>
  </si>
  <si>
    <t>Total output &amp; needed storage</t>
  </si>
  <si>
    <t>No. Reactors</t>
  </si>
  <si>
    <t>MW</t>
  </si>
  <si>
    <t>EnergyOutput:</t>
  </si>
  <si>
    <t>Total value:</t>
  </si>
  <si>
    <t>#reactors</t>
  </si>
  <si>
    <t>Bonus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</si>
</sst>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2" borderId="1" xfId="0" quotePrefix="1" applyFill="1" applyBorder="1" applyAlignment="1">
      <alignment horizontal="right"/>
    </xf>
    <xf numFmtId="0" fontId="1" fillId="3" borderId="6" xfId="0" quotePrefix="1" applyFont="1" applyFill="1" applyBorder="1" applyAlignment="1">
      <alignment horizontal="right"/>
    </xf>
    <xf numFmtId="0" fontId="0" fillId="4" borderId="1" xfId="0" applyFill="1" applyBorder="1"/>
    <xf numFmtId="0" fontId="0" fillId="5" borderId="3" xfId="0" applyFill="1" applyBorder="1" applyAlignment="1">
      <alignment horizontal="right"/>
    </xf>
    <xf numFmtId="0" fontId="0" fillId="0" borderId="0" xfId="0" applyNumberFormat="1"/>
    <xf numFmtId="0" fontId="0" fillId="0" borderId="0" xfId="0" applyNumberFormat="1" applyBorder="1"/>
    <xf numFmtId="0" fontId="0" fillId="0" borderId="0" xfId="0" quotePrefix="1"/>
    <xf numFmtId="0" fontId="0" fillId="0" borderId="10" xfId="0" applyBorder="1" applyAlignment="1">
      <alignment horizontal="center"/>
    </xf>
    <xf numFmtId="0" fontId="0" fillId="0" borderId="12" xfId="0" applyBorder="1"/>
    <xf numFmtId="0" fontId="0" fillId="0" borderId="16" xfId="0" applyBorder="1"/>
    <xf numFmtId="0" fontId="0" fillId="0" borderId="15" xfId="0" applyBorder="1"/>
    <xf numFmtId="0" fontId="0" fillId="0" borderId="17" xfId="0" applyBorder="1"/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15" xfId="0" applyFill="1" applyBorder="1"/>
    <xf numFmtId="0" fontId="0" fillId="0" borderId="19" xfId="0" applyFill="1" applyBorder="1"/>
    <xf numFmtId="0" fontId="0" fillId="4" borderId="6" xfId="0" applyFill="1" applyBorder="1"/>
    <xf numFmtId="0" fontId="0" fillId="7" borderId="6" xfId="0" applyFill="1" applyBorder="1"/>
    <xf numFmtId="0" fontId="0" fillId="7" borderId="3" xfId="0" applyFill="1" applyBorder="1"/>
    <xf numFmtId="0" fontId="0" fillId="6" borderId="0" xfId="0" applyFill="1"/>
    <xf numFmtId="0" fontId="0" fillId="6" borderId="2" xfId="0" applyFill="1" applyBorder="1"/>
    <xf numFmtId="0" fontId="0" fillId="6" borderId="7" xfId="0" applyFill="1" applyBorder="1"/>
    <xf numFmtId="0" fontId="0" fillId="0" borderId="4" xfId="0" applyFill="1" applyBorder="1" applyAlignment="1">
      <alignment horizontal="right"/>
    </xf>
    <xf numFmtId="0" fontId="2" fillId="0" borderId="6" xfId="0" applyFont="1" applyBorder="1" applyAlignment="1">
      <alignment vertical="top" textRotation="135"/>
    </xf>
    <xf numFmtId="0" fontId="0" fillId="0" borderId="10" xfId="0" applyBorder="1"/>
    <xf numFmtId="0" fontId="0" fillId="5" borderId="6" xfId="0" applyFill="1" applyBorder="1" applyAlignment="1">
      <alignment horizontal="right"/>
    </xf>
    <xf numFmtId="9" fontId="0" fillId="0" borderId="12" xfId="0" applyNumberFormat="1" applyBorder="1"/>
    <xf numFmtId="9" fontId="0" fillId="0" borderId="13" xfId="0" applyNumberFormat="1" applyBorder="1"/>
    <xf numFmtId="9" fontId="0" fillId="0" borderId="14" xfId="0" applyNumberFormat="1" applyBorder="1"/>
    <xf numFmtId="0" fontId="0" fillId="0" borderId="9" xfId="0" applyBorder="1"/>
    <xf numFmtId="0" fontId="0" fillId="6" borderId="4" xfId="0" applyFill="1" applyBorder="1"/>
    <xf numFmtId="0" fontId="0" fillId="6" borderId="11" xfId="0" applyFill="1" applyBorder="1"/>
    <xf numFmtId="0" fontId="5" fillId="0" borderId="0" xfId="0" applyFont="1" applyBorder="1" applyAlignment="1">
      <alignment vertical="center"/>
    </xf>
    <xf numFmtId="0" fontId="0" fillId="0" borderId="11" xfId="0" applyBorder="1"/>
    <xf numFmtId="0" fontId="0" fillId="0" borderId="10" xfId="0" applyFont="1" applyBorder="1"/>
    <xf numFmtId="0" fontId="9" fillId="0" borderId="11" xfId="0" applyFont="1" applyBorder="1" applyAlignment="1">
      <alignment horizontal="right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wrapText="1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66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4"/>
  <sheetViews>
    <sheetView tabSelected="1" zoomScale="115" zoomScaleNormal="115" workbookViewId="0">
      <selection activeCell="J4" sqref="J4"/>
    </sheetView>
  </sheetViews>
  <sheetFormatPr defaultRowHeight="15" x14ac:dyDescent="0.25"/>
  <cols>
    <col min="1" max="1" width="13.28515625" customWidth="1"/>
    <col min="2" max="2" width="12.42578125" customWidth="1"/>
    <col min="4" max="4" width="9.85546875" bestFit="1" customWidth="1"/>
    <col min="5" max="5" width="10.5703125" bestFit="1" customWidth="1"/>
    <col min="8" max="8" width="11.28515625" customWidth="1"/>
    <col min="9" max="9" width="10.140625" bestFit="1" customWidth="1"/>
    <col min="10" max="10" width="11.5703125" bestFit="1" customWidth="1"/>
  </cols>
  <sheetData>
    <row r="1" spans="1:11" x14ac:dyDescent="0.25">
      <c r="A1" s="48" t="s">
        <v>21</v>
      </c>
      <c r="B1" s="49"/>
      <c r="E1" s="55" t="s">
        <v>19</v>
      </c>
      <c r="F1" s="56"/>
      <c r="G1" s="57"/>
      <c r="I1" s="44" t="s">
        <v>22</v>
      </c>
      <c r="J1" s="45"/>
    </row>
    <row r="2" spans="1:11" x14ac:dyDescent="0.25">
      <c r="A2" s="50"/>
      <c r="B2" s="51"/>
      <c r="E2" s="58"/>
      <c r="F2" s="59"/>
      <c r="G2" s="60"/>
      <c r="I2" s="16" t="s">
        <v>34</v>
      </c>
      <c r="J2" s="16" t="s">
        <v>29</v>
      </c>
    </row>
    <row r="3" spans="1:11" x14ac:dyDescent="0.25">
      <c r="A3" s="1" t="s">
        <v>0</v>
      </c>
      <c r="B3" s="28">
        <v>1</v>
      </c>
      <c r="C3" s="27" t="s">
        <v>16</v>
      </c>
      <c r="E3" s="53" t="s">
        <v>13</v>
      </c>
      <c r="F3" s="52" t="s">
        <v>8</v>
      </c>
      <c r="G3" s="52" t="s">
        <v>7</v>
      </c>
      <c r="I3" s="34">
        <v>0</v>
      </c>
      <c r="J3" s="28"/>
      <c r="K3" s="27" t="s">
        <v>16</v>
      </c>
    </row>
    <row r="4" spans="1:11" x14ac:dyDescent="0.25">
      <c r="A4" s="5" t="s">
        <v>4</v>
      </c>
      <c r="B4" s="29">
        <v>1</v>
      </c>
      <c r="C4" s="27" t="s">
        <v>16</v>
      </c>
      <c r="E4" s="54"/>
      <c r="F4" s="52"/>
      <c r="G4" s="52"/>
      <c r="I4" s="35">
        <v>1</v>
      </c>
      <c r="J4" s="29"/>
      <c r="K4" s="27" t="s">
        <v>16</v>
      </c>
    </row>
    <row r="5" spans="1:11" x14ac:dyDescent="0.25">
      <c r="A5" s="32" t="s">
        <v>18</v>
      </c>
      <c r="B5" s="39">
        <v>100</v>
      </c>
      <c r="C5" s="27" t="s">
        <v>16</v>
      </c>
      <c r="E5" s="8" t="s">
        <v>1</v>
      </c>
      <c r="F5" s="17">
        <v>1</v>
      </c>
      <c r="G5" s="17">
        <f>F5/10</f>
        <v>0.1</v>
      </c>
      <c r="I5" s="35">
        <v>2</v>
      </c>
      <c r="J5" s="29">
        <v>4</v>
      </c>
      <c r="K5" s="27" t="s">
        <v>16</v>
      </c>
    </row>
    <row r="6" spans="1:11" x14ac:dyDescent="0.25">
      <c r="A6" s="3" t="s">
        <v>17</v>
      </c>
      <c r="B6" s="30" t="str">
        <f>ROUNDDOWN(IFERROR(B3*G8/B4/3600,0),0)&amp;"h "&amp;MOD(ROUNDDOWN(IFERROR(B3*G8/B4/60,0),0),60)&amp;"m "&amp;ROUND(MOD(IFERROR(B3*G8/B4,0),60),1)&amp;"s"</f>
        <v>0h 3m 20s</v>
      </c>
      <c r="E6" s="9" t="s">
        <v>2</v>
      </c>
      <c r="F6" s="18">
        <v>19</v>
      </c>
      <c r="G6" s="18">
        <f t="shared" ref="G6:G7" si="0">F6/10</f>
        <v>1.9</v>
      </c>
      <c r="I6" s="36">
        <v>3</v>
      </c>
      <c r="J6" s="38">
        <v>2</v>
      </c>
      <c r="K6" s="27" t="s">
        <v>16</v>
      </c>
    </row>
    <row r="7" spans="1:11" x14ac:dyDescent="0.25">
      <c r="A7" s="44" t="s">
        <v>23</v>
      </c>
      <c r="B7" s="45"/>
      <c r="E7" s="33" t="s">
        <v>3</v>
      </c>
      <c r="F7" s="18">
        <v>10</v>
      </c>
      <c r="G7" s="18">
        <f t="shared" si="0"/>
        <v>1</v>
      </c>
      <c r="H7" s="7"/>
      <c r="I7" s="32" t="s">
        <v>18</v>
      </c>
      <c r="J7" s="37" t="str">
        <f>IFERROR(ROUND((J3+(J4*2)+(J5*3)+J6*4)/SUM(J3:J6)*100,2)&amp;"%","0%")</f>
        <v>333,33%</v>
      </c>
    </row>
    <row r="8" spans="1:11" x14ac:dyDescent="0.25">
      <c r="A8" s="8" t="s">
        <v>1</v>
      </c>
      <c r="B8" s="2">
        <f>ROUND(B3*G5,2)</f>
        <v>0.1</v>
      </c>
      <c r="E8" s="3" t="s">
        <v>6</v>
      </c>
      <c r="F8" s="19">
        <v>2000</v>
      </c>
      <c r="G8" s="19">
        <v>200</v>
      </c>
      <c r="H8" s="7" t="s">
        <v>20</v>
      </c>
      <c r="K8" s="7"/>
    </row>
    <row r="9" spans="1:11" ht="15" customHeight="1" x14ac:dyDescent="0.25">
      <c r="A9" s="9" t="s">
        <v>2</v>
      </c>
      <c r="B9" s="6">
        <f>ROUND(B3*G6,2)</f>
        <v>1.9</v>
      </c>
      <c r="E9" s="15"/>
      <c r="F9" s="20" t="s">
        <v>12</v>
      </c>
      <c r="G9" s="20"/>
      <c r="K9" s="7"/>
    </row>
    <row r="10" spans="1:11" x14ac:dyDescent="0.25">
      <c r="A10" s="11" t="s">
        <v>3</v>
      </c>
      <c r="B10" s="4">
        <f>ROUND(G7*B3,2)</f>
        <v>1</v>
      </c>
      <c r="E10" s="10" t="s">
        <v>5</v>
      </c>
      <c r="F10" s="17">
        <v>825000</v>
      </c>
      <c r="G10" s="17">
        <f>F10/10</f>
        <v>82500</v>
      </c>
      <c r="H10" s="14" t="s">
        <v>26</v>
      </c>
      <c r="K10" s="7"/>
    </row>
    <row r="11" spans="1:11" x14ac:dyDescent="0.25">
      <c r="A11" s="32" t="s">
        <v>32</v>
      </c>
      <c r="B11" s="41">
        <f>ROUND(B5/100*B4,0)</f>
        <v>1</v>
      </c>
      <c r="C11" t="s">
        <v>33</v>
      </c>
      <c r="E11" s="24" t="s">
        <v>11</v>
      </c>
      <c r="F11" s="18">
        <f>F10/25000</f>
        <v>33</v>
      </c>
      <c r="G11" s="18">
        <f>F11/10</f>
        <v>3.3</v>
      </c>
      <c r="K11" s="7"/>
    </row>
    <row r="12" spans="1:11" x14ac:dyDescent="0.25">
      <c r="A12" s="1" t="s">
        <v>24</v>
      </c>
      <c r="B12" s="2">
        <f>ROUNDUP(B4*4*B5/100,0)</f>
        <v>4</v>
      </c>
      <c r="C12" t="s">
        <v>10</v>
      </c>
      <c r="D12" s="7"/>
      <c r="E12" s="25" t="s">
        <v>14</v>
      </c>
      <c r="F12" s="22">
        <v>80</v>
      </c>
      <c r="G12" s="18">
        <v>8</v>
      </c>
      <c r="H12" t="s">
        <v>9</v>
      </c>
      <c r="K12" s="7"/>
    </row>
    <row r="13" spans="1:11" ht="15.75" thickBot="1" x14ac:dyDescent="0.3">
      <c r="A13" s="5" t="s">
        <v>25</v>
      </c>
      <c r="B13" s="6">
        <f>ROUNDUP(B12*10/5.8,0)</f>
        <v>7</v>
      </c>
      <c r="C13" t="s">
        <v>10</v>
      </c>
      <c r="E13" s="26" t="s">
        <v>27</v>
      </c>
      <c r="F13" s="23">
        <v>16000</v>
      </c>
      <c r="G13" s="21">
        <f>F13/10</f>
        <v>1600</v>
      </c>
      <c r="H13" t="s">
        <v>10</v>
      </c>
      <c r="K13" s="7"/>
    </row>
    <row r="14" spans="1:11" x14ac:dyDescent="0.25">
      <c r="A14" s="42" t="s">
        <v>31</v>
      </c>
      <c r="B14" s="43" t="str">
        <f>ROUND(B12*10,1)&amp;" ("&amp;ROUND(B13*5.8,1)&amp;")"</f>
        <v>40 (40,6)</v>
      </c>
      <c r="C14" t="s">
        <v>30</v>
      </c>
      <c r="G14" s="7"/>
      <c r="K14" s="7"/>
    </row>
    <row r="15" spans="1:11" x14ac:dyDescent="0.25">
      <c r="A15" s="46" t="s">
        <v>28</v>
      </c>
      <c r="B15" s="47"/>
      <c r="H15" s="13"/>
      <c r="I15" s="13"/>
      <c r="J15" s="13"/>
      <c r="K15" s="13"/>
    </row>
    <row r="16" spans="1:11" x14ac:dyDescent="0.25">
      <c r="A16" s="10" t="s">
        <v>5</v>
      </c>
      <c r="B16" s="2">
        <f>G10*$B$3*B5/100</f>
        <v>82500</v>
      </c>
      <c r="H16" s="13"/>
      <c r="I16" s="13"/>
      <c r="J16" s="13"/>
      <c r="K16" s="13"/>
    </row>
    <row r="17" spans="1:11" ht="15" customHeight="1" x14ac:dyDescent="0.25">
      <c r="A17" s="24" t="s">
        <v>11</v>
      </c>
      <c r="B17" s="6">
        <f>ROUNDUP(G11*$B$3*B5/100,0)</f>
        <v>4</v>
      </c>
      <c r="C17" s="31"/>
      <c r="H17" s="40"/>
      <c r="I17" s="7"/>
      <c r="J17" s="13"/>
      <c r="K17" s="13"/>
    </row>
    <row r="18" spans="1:11" ht="15" customHeight="1" x14ac:dyDescent="0.25">
      <c r="A18" s="25" t="s">
        <v>14</v>
      </c>
      <c r="B18" s="6">
        <f>ROUND(G12*$B$3*B5/100,1)</f>
        <v>8</v>
      </c>
      <c r="C18" t="s">
        <v>9</v>
      </c>
      <c r="H18" s="40"/>
      <c r="I18" s="7"/>
      <c r="J18" s="13"/>
      <c r="K18" s="13"/>
    </row>
    <row r="19" spans="1:11" ht="15" customHeight="1" x14ac:dyDescent="0.25">
      <c r="A19" s="26" t="s">
        <v>15</v>
      </c>
      <c r="B19" s="4">
        <f>ROUNDUP(G13*$B$3*B5/100,0)</f>
        <v>1600</v>
      </c>
      <c r="C19" t="s">
        <v>10</v>
      </c>
      <c r="H19" s="13"/>
      <c r="I19" s="13"/>
      <c r="J19" s="13"/>
      <c r="K19" s="13"/>
    </row>
    <row r="20" spans="1:11" ht="15" customHeight="1" x14ac:dyDescent="0.25">
      <c r="H20" s="12"/>
      <c r="I20" s="13"/>
      <c r="J20" s="13"/>
      <c r="K20" s="13"/>
    </row>
    <row r="21" spans="1:11" x14ac:dyDescent="0.25">
      <c r="E21" s="12"/>
      <c r="F21" s="12"/>
      <c r="G21" s="12"/>
      <c r="H21" s="12"/>
      <c r="I21" s="13"/>
      <c r="J21" s="13"/>
      <c r="K21" s="13"/>
    </row>
    <row r="22" spans="1:11" x14ac:dyDescent="0.25">
      <c r="F22" s="12"/>
      <c r="G22" s="12"/>
      <c r="H22" s="12"/>
      <c r="I22" s="13"/>
      <c r="J22" s="13"/>
      <c r="K22" s="13"/>
    </row>
    <row r="23" spans="1:11" x14ac:dyDescent="0.25">
      <c r="F23" s="12"/>
      <c r="G23" s="12"/>
      <c r="H23" s="12"/>
      <c r="I23" s="13"/>
      <c r="J23" s="13"/>
      <c r="K23" s="13"/>
    </row>
    <row r="24" spans="1:11" x14ac:dyDescent="0.25">
      <c r="F24" s="12"/>
      <c r="G24" s="12"/>
      <c r="H24" s="12"/>
      <c r="I24" s="13"/>
      <c r="J24" s="13"/>
      <c r="K24" s="13"/>
    </row>
  </sheetData>
  <mergeCells count="8">
    <mergeCell ref="A7:B7"/>
    <mergeCell ref="A15:B15"/>
    <mergeCell ref="A1:B2"/>
    <mergeCell ref="I1:J1"/>
    <mergeCell ref="F3:F4"/>
    <mergeCell ref="G3:G4"/>
    <mergeCell ref="E3:E4"/>
    <mergeCell ref="E1:G2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2017-04-30T09:44:56Z</dcterms:modified>
</cp:coreProperties>
</file>