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Plan1" sheetId="1" r:id="rId1"/>
    <sheet name="Plan2" sheetId="2" r:id="rId2"/>
    <sheet name="Plan3" sheetId="3" r:id="rId3"/>
  </sheets>
  <calcPr calcId="145621"/>
</workbook>
</file>

<file path=xl/calcChain.xml><?xml version="1.0" encoding="utf-8"?>
<calcChain xmlns="http://schemas.openxmlformats.org/spreadsheetml/2006/main">
  <c r="C8" i="1" l="1"/>
  <c r="C7" i="1"/>
  <c r="H4" i="1"/>
  <c r="H5" i="1"/>
  <c r="H6" i="1"/>
  <c r="H3" i="1"/>
  <c r="H7" i="1" l="1"/>
  <c r="C28" i="1" l="1"/>
  <c r="C11" i="1"/>
  <c r="L8" i="1" s="1"/>
  <c r="L6" i="1" l="1"/>
  <c r="L5" i="1"/>
  <c r="L9" i="1"/>
  <c r="L3" i="1"/>
  <c r="C22" i="1"/>
  <c r="L7" i="1"/>
  <c r="C13" i="1"/>
  <c r="C14" i="1" s="1"/>
  <c r="C15" i="1" s="1"/>
  <c r="L4" i="1"/>
  <c r="C16" i="1" l="1"/>
  <c r="C29" i="1"/>
  <c r="M3" i="1" l="1"/>
  <c r="M5" i="1"/>
  <c r="M6" i="1"/>
  <c r="C18" i="1"/>
  <c r="J7" i="1" s="1"/>
  <c r="M7" i="1" s="1"/>
  <c r="C17" i="1"/>
  <c r="C19" i="1" l="1"/>
  <c r="C21" i="1" s="1"/>
  <c r="C23" i="1" s="1"/>
  <c r="C24" i="1" s="1"/>
  <c r="C30" i="1" s="1"/>
  <c r="J4" i="1"/>
  <c r="M4" i="1" s="1"/>
</calcChain>
</file>

<file path=xl/sharedStrings.xml><?xml version="1.0" encoding="utf-8"?>
<sst xmlns="http://schemas.openxmlformats.org/spreadsheetml/2006/main" count="68" uniqueCount="53">
  <si>
    <t>Solar Panel</t>
  </si>
  <si>
    <t>MW</t>
  </si>
  <si>
    <t>Tipo</t>
  </si>
  <si>
    <t>Day</t>
  </si>
  <si>
    <t>Dusk</t>
  </si>
  <si>
    <t>Night</t>
  </si>
  <si>
    <t>Accumulator</t>
  </si>
  <si>
    <t>kJ</t>
  </si>
  <si>
    <t>TOTAL</t>
  </si>
  <si>
    <t>KJ/tick</t>
  </si>
  <si>
    <t>kJ/tick</t>
  </si>
  <si>
    <t>tick</t>
  </si>
  <si>
    <t>Dawn</t>
  </si>
  <si>
    <t>Equipment Data</t>
  </si>
  <si>
    <t>Description</t>
  </si>
  <si>
    <t>Unit</t>
  </si>
  <si>
    <t>Value</t>
  </si>
  <si>
    <t>Output</t>
  </si>
  <si>
    <t>Total Energy Production</t>
  </si>
  <si>
    <t>kJ/day</t>
  </si>
  <si>
    <t>Accumulated Energy</t>
  </si>
  <si>
    <t>Day (tick values)</t>
  </si>
  <si>
    <t>Start</t>
  </si>
  <si>
    <t>End</t>
  </si>
  <si>
    <t>Duration</t>
  </si>
  <si>
    <t>Time [ticks]</t>
  </si>
  <si>
    <t>Required</t>
  </si>
  <si>
    <t>Production S.P.</t>
  </si>
  <si>
    <t>Accumulator Shut Off</t>
  </si>
  <si>
    <t>Day End/Dusk Start</t>
  </si>
  <si>
    <t>Accumulator Online</t>
  </si>
  <si>
    <t>Dawn End/Day Start</t>
  </si>
  <si>
    <t>Dusk End/Night Start</t>
  </si>
  <si>
    <t>Cycle End</t>
  </si>
  <si>
    <t>Cycle Start</t>
  </si>
  <si>
    <t>Demand</t>
  </si>
  <si>
    <t>Total Amout of Energy for a Cycle</t>
  </si>
  <si>
    <t>Number of Panels to Generate Such Energy</t>
  </si>
  <si>
    <t>Number of Existing Solar Panels</t>
  </si>
  <si>
    <t>Total Solar Panels Output Power</t>
  </si>
  <si>
    <t>Moment When S.P. Starts Matching Demand</t>
  </si>
  <si>
    <t>Moment When S.P. Stops Matching Demand</t>
  </si>
  <si>
    <t>Graphic</t>
  </si>
  <si>
    <t>Total Night Time That Accumulator is Required</t>
  </si>
  <si>
    <t>Total Dawn/Dusk Time That Accumulator is Required</t>
  </si>
  <si>
    <t>ticks</t>
  </si>
  <si>
    <t>Energy Required From Accu. On Dawn/Dusk (2x)</t>
  </si>
  <si>
    <t>Energy Required From Accu. On Night</t>
  </si>
  <si>
    <t>Total Energy Required From Accumulators</t>
  </si>
  <si>
    <t>Number Of Accumulators</t>
  </si>
  <si>
    <t>Checkout</t>
  </si>
  <si>
    <t>DATA INPUT</t>
  </si>
  <si>
    <t>No Password Protection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</si>
</sst>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/>
    <xf numFmtId="2" fontId="0" fillId="0" borderId="0" xfId="0" applyNumberFormat="1" applyAlignment="1">
      <alignment vertical="center"/>
    </xf>
    <xf numFmtId="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Alignment="1">
      <alignment horizontal="right"/>
    </xf>
    <xf numFmtId="0" fontId="0" fillId="0" borderId="0" xfId="0" applyAlignment="1"/>
    <xf numFmtId="1" fontId="0" fillId="0" borderId="0" xfId="0" applyNumberFormat="1" applyAlignment="1"/>
    <xf numFmtId="164" fontId="0" fillId="0" borderId="0" xfId="0" applyNumberFormat="1" applyAlignment="1">
      <alignment horizontal="center" vertical="center"/>
    </xf>
    <xf numFmtId="2" fontId="0" fillId="2" borderId="0" xfId="0" applyNumberFormat="1" applyFill="1" applyAlignment="1" applyProtection="1">
      <alignment vertical="center"/>
      <protection locked="0"/>
    </xf>
    <xf numFmtId="2" fontId="0" fillId="2" borderId="0" xfId="0" applyNumberFormat="1" applyFill="1" applyProtection="1">
      <protection locked="0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1"/>
          <c:tx>
            <c:v>Accu. Shutt Off</c:v>
          </c:tx>
          <c:dLbls>
            <c:dLblPos val="t"/>
            <c:showLegendKey val="0"/>
            <c:showVal val="1"/>
            <c:showCatName val="1"/>
            <c:showSerName val="1"/>
            <c:showPercent val="0"/>
            <c:showBubbleSize val="0"/>
            <c:showLeaderLines val="0"/>
          </c:dLbls>
          <c:xVal>
            <c:numRef>
              <c:f>Plan1!$J$4</c:f>
              <c:numCache>
                <c:formatCode>0</c:formatCode>
                <c:ptCount val="1"/>
                <c:pt idx="0">
                  <c:v>3500</c:v>
                </c:pt>
              </c:numCache>
            </c:numRef>
          </c:xVal>
          <c:yVal>
            <c:numRef>
              <c:f>Plan1!$M$4</c:f>
              <c:numCache>
                <c:formatCode>0.000</c:formatCode>
                <c:ptCount val="1"/>
                <c:pt idx="0">
                  <c:v>35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003264"/>
        <c:axId val="101005184"/>
      </c:scatterChart>
      <c:scatterChart>
        <c:scatterStyle val="lineMarker"/>
        <c:varyColors val="0"/>
        <c:ser>
          <c:idx val="1"/>
          <c:order val="0"/>
          <c:tx>
            <c:v>Demand</c:v>
          </c:tx>
          <c:xVal>
            <c:numRef>
              <c:f>(Plan1!$J$3,Plan1!$J$9)</c:f>
              <c:numCache>
                <c:formatCode>General</c:formatCode>
                <c:ptCount val="2"/>
                <c:pt idx="0">
                  <c:v>0</c:v>
                </c:pt>
                <c:pt idx="1">
                  <c:v>25000</c:v>
                </c:pt>
              </c:numCache>
            </c:numRef>
          </c:xVal>
          <c:yVal>
            <c:numRef>
              <c:f>(Plan1!$L$3,Plan1!$L$9)</c:f>
              <c:numCache>
                <c:formatCode>0.00</c:formatCode>
                <c:ptCount val="2"/>
                <c:pt idx="0">
                  <c:v>35</c:v>
                </c:pt>
                <c:pt idx="1">
                  <c:v>35</c:v>
                </c:pt>
              </c:numCache>
            </c:numRef>
          </c:yVal>
          <c:smooth val="0"/>
        </c:ser>
        <c:ser>
          <c:idx val="0"/>
          <c:order val="2"/>
          <c:tx>
            <c:v>S.P. Output</c:v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(Plan1!$J$3,Plan1!$J$5,Plan1!$J$6,Plan1!$J$8,Plan1!$J$9)</c:f>
              <c:numCache>
                <c:formatCode>General</c:formatCode>
                <c:ptCount val="5"/>
                <c:pt idx="0">
                  <c:v>0</c:v>
                </c:pt>
                <c:pt idx="1">
                  <c:v>5000</c:v>
                </c:pt>
                <c:pt idx="2">
                  <c:v>17500</c:v>
                </c:pt>
                <c:pt idx="3">
                  <c:v>22500</c:v>
                </c:pt>
                <c:pt idx="4">
                  <c:v>25000</c:v>
                </c:pt>
              </c:numCache>
            </c:numRef>
          </c:xVal>
          <c:yVal>
            <c:numRef>
              <c:f>(Plan1!$M$3,Plan1!$M$5,Plan1!$M$6,Plan1!$M$8,Plan1!$M$9)</c:f>
              <c:numCache>
                <c:formatCode>0.000</c:formatCode>
                <c:ptCount val="5"/>
                <c:pt idx="0">
                  <c:v>0</c:v>
                </c:pt>
                <c:pt idx="1">
                  <c:v>50</c:v>
                </c:pt>
                <c:pt idx="2">
                  <c:v>50</c:v>
                </c:pt>
                <c:pt idx="3" formatCode="General">
                  <c:v>0</c:v>
                </c:pt>
                <c:pt idx="4" formatCode="General">
                  <c:v>0</c:v>
                </c:pt>
              </c:numCache>
            </c:numRef>
          </c:yVal>
          <c:smooth val="0"/>
        </c:ser>
        <c:ser>
          <c:idx val="3"/>
          <c:order val="3"/>
          <c:tx>
            <c:v>Accu. On Line</c:v>
          </c:tx>
          <c:dLbls>
            <c:dLblPos val="t"/>
            <c:showLegendKey val="0"/>
            <c:showVal val="1"/>
            <c:showCatName val="1"/>
            <c:showSerName val="1"/>
            <c:showPercent val="0"/>
            <c:showBubbleSize val="0"/>
            <c:showLeaderLines val="0"/>
          </c:dLbls>
          <c:xVal>
            <c:numRef>
              <c:f>Plan1!$J$7</c:f>
              <c:numCache>
                <c:formatCode>0</c:formatCode>
                <c:ptCount val="1"/>
                <c:pt idx="0">
                  <c:v>19000</c:v>
                </c:pt>
              </c:numCache>
            </c:numRef>
          </c:xVal>
          <c:yVal>
            <c:numRef>
              <c:f>Plan1!$M$7</c:f>
              <c:numCache>
                <c:formatCode>0.000</c:formatCode>
                <c:ptCount val="1"/>
                <c:pt idx="0">
                  <c:v>35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003264"/>
        <c:axId val="101005184"/>
      </c:scatterChart>
      <c:valAx>
        <c:axId val="101003264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/>
                </a:pPr>
                <a:r>
                  <a:rPr lang="pt-BR" sz="1400"/>
                  <a:t>Ticks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101005184"/>
        <c:crosses val="autoZero"/>
        <c:crossBetween val="midCat"/>
        <c:majorUnit val="2500"/>
      </c:valAx>
      <c:valAx>
        <c:axId val="10100518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pt-BR" sz="1400"/>
                  <a:t>Output</a:t>
                </a:r>
                <a:r>
                  <a:rPr lang="pt-BR" sz="1400" baseline="0"/>
                  <a:t>(kJ/tick)</a:t>
                </a:r>
                <a:endParaRPr lang="pt-BR" sz="1400"/>
              </a:p>
            </c:rich>
          </c:tx>
          <c:layout/>
          <c:overlay val="0"/>
        </c:title>
        <c:numFmt formatCode="0.000" sourceLinked="1"/>
        <c:majorTickMark val="out"/>
        <c:minorTickMark val="none"/>
        <c:tickLblPos val="nextTo"/>
        <c:crossAx val="1010032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247648</xdr:colOff>
      <xdr:row>10</xdr:row>
      <xdr:rowOff>85724</xdr:rowOff>
    </xdr:from>
    <xdr:to>
      <xdr:col>12</xdr:col>
      <xdr:colOff>485775</xdr:colOff>
      <xdr:row>28</xdr:row>
      <xdr:rowOff>95249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activeCell="E33" sqref="E33"/>
    </sheetView>
  </sheetViews>
  <sheetFormatPr defaultRowHeight="15" x14ac:dyDescent="0.25"/>
  <cols>
    <col min="1" max="1" width="48.140625" customWidth="1"/>
    <col min="2" max="2" width="8.28515625" style="1" customWidth="1"/>
    <col min="3" max="3" width="13.140625" customWidth="1"/>
    <col min="4" max="4" width="4" customWidth="1"/>
    <col min="5" max="7" width="9.7109375" customWidth="1"/>
    <col min="8" max="8" width="11.140625" customWidth="1"/>
    <col min="9" max="9" width="3.140625" customWidth="1"/>
    <col min="10" max="10" width="13" customWidth="1"/>
    <col min="11" max="11" width="23" customWidth="1"/>
    <col min="12" max="13" width="18.28515625" customWidth="1"/>
    <col min="14" max="15" width="13.85546875" customWidth="1"/>
  </cols>
  <sheetData>
    <row r="1" spans="1:14" x14ac:dyDescent="0.25">
      <c r="A1" s="7" t="s">
        <v>13</v>
      </c>
      <c r="B1" s="7"/>
      <c r="C1" s="7"/>
      <c r="E1" s="7" t="s">
        <v>21</v>
      </c>
      <c r="F1" s="7"/>
      <c r="G1" s="7"/>
      <c r="H1" s="7"/>
      <c r="J1" s="8" t="s">
        <v>42</v>
      </c>
      <c r="K1" s="8"/>
      <c r="L1" s="8"/>
      <c r="M1" s="8"/>
      <c r="N1" s="3"/>
    </row>
    <row r="2" spans="1:14" x14ac:dyDescent="0.25">
      <c r="A2" s="2" t="s">
        <v>14</v>
      </c>
      <c r="B2" s="2" t="s">
        <v>15</v>
      </c>
      <c r="C2" s="2" t="s">
        <v>16</v>
      </c>
      <c r="E2" s="1" t="s">
        <v>2</v>
      </c>
      <c r="F2" s="1" t="s">
        <v>22</v>
      </c>
      <c r="G2" s="1" t="s">
        <v>23</v>
      </c>
      <c r="H2" s="1" t="s">
        <v>24</v>
      </c>
      <c r="J2" s="2" t="s">
        <v>25</v>
      </c>
      <c r="K2" s="2" t="s">
        <v>14</v>
      </c>
      <c r="L2" s="1" t="s">
        <v>26</v>
      </c>
      <c r="M2" s="1" t="s">
        <v>27</v>
      </c>
    </row>
    <row r="3" spans="1:14" x14ac:dyDescent="0.25">
      <c r="A3" s="7" t="s">
        <v>0</v>
      </c>
      <c r="B3" s="7"/>
      <c r="C3" s="7"/>
      <c r="E3" s="1" t="s">
        <v>12</v>
      </c>
      <c r="F3" s="10">
        <v>0</v>
      </c>
      <c r="G3" s="10">
        <v>5000</v>
      </c>
      <c r="H3" s="10">
        <f>G3-F3</f>
        <v>5000</v>
      </c>
      <c r="J3">
        <v>0</v>
      </c>
      <c r="K3" s="1" t="s">
        <v>34</v>
      </c>
      <c r="L3" s="11">
        <f>$C$11</f>
        <v>35</v>
      </c>
      <c r="M3" s="16">
        <f>($C$16/5000)*J3</f>
        <v>0</v>
      </c>
      <c r="N3" s="2"/>
    </row>
    <row r="4" spans="1:14" s="2" customFormat="1" x14ac:dyDescent="0.25">
      <c r="A4" s="2" t="s">
        <v>17</v>
      </c>
      <c r="B4" s="1" t="s">
        <v>10</v>
      </c>
      <c r="C4" s="12">
        <v>1</v>
      </c>
      <c r="E4" s="1" t="s">
        <v>3</v>
      </c>
      <c r="F4" s="10">
        <v>5000</v>
      </c>
      <c r="G4" s="10">
        <v>17500</v>
      </c>
      <c r="H4" s="10">
        <f t="shared" ref="H4:H6" si="0">G4-F4</f>
        <v>12500</v>
      </c>
      <c r="J4" s="6">
        <f>C17</f>
        <v>3500</v>
      </c>
      <c r="K4" s="1" t="s">
        <v>28</v>
      </c>
      <c r="L4" s="11">
        <f t="shared" ref="L4:L9" si="1">$C$11</f>
        <v>35</v>
      </c>
      <c r="M4" s="16">
        <f t="shared" ref="M4:M9" si="2">($C$16/5000)*J4</f>
        <v>35</v>
      </c>
    </row>
    <row r="5" spans="1:14" x14ac:dyDescent="0.25">
      <c r="A5" s="1" t="s">
        <v>18</v>
      </c>
      <c r="B5" s="1" t="s">
        <v>19</v>
      </c>
      <c r="C5" s="13">
        <v>17500</v>
      </c>
      <c r="E5" s="1" t="s">
        <v>4</v>
      </c>
      <c r="F5" s="10">
        <v>17500</v>
      </c>
      <c r="G5" s="10">
        <v>22500</v>
      </c>
      <c r="H5" s="10">
        <f t="shared" si="0"/>
        <v>5000</v>
      </c>
      <c r="J5">
        <v>5000</v>
      </c>
      <c r="K5" s="1" t="s">
        <v>31</v>
      </c>
      <c r="L5" s="11">
        <f t="shared" si="1"/>
        <v>35</v>
      </c>
      <c r="M5" s="16">
        <f>C16</f>
        <v>50</v>
      </c>
    </row>
    <row r="6" spans="1:14" x14ac:dyDescent="0.25">
      <c r="A6" s="7" t="s">
        <v>6</v>
      </c>
      <c r="B6" s="7"/>
      <c r="C6" s="7"/>
      <c r="E6" s="1" t="s">
        <v>5</v>
      </c>
      <c r="F6" s="10">
        <v>22500</v>
      </c>
      <c r="G6" s="10">
        <v>25000</v>
      </c>
      <c r="H6" s="10">
        <f t="shared" si="0"/>
        <v>2500</v>
      </c>
      <c r="J6">
        <v>17500</v>
      </c>
      <c r="K6" s="1" t="s">
        <v>29</v>
      </c>
      <c r="L6" s="11">
        <f t="shared" si="1"/>
        <v>35</v>
      </c>
      <c r="M6" s="16">
        <f>C16</f>
        <v>50</v>
      </c>
    </row>
    <row r="7" spans="1:14" x14ac:dyDescent="0.25">
      <c r="A7" s="2" t="s">
        <v>17</v>
      </c>
      <c r="B7" s="1" t="s">
        <v>10</v>
      </c>
      <c r="C7" s="12">
        <f>300/60</f>
        <v>5</v>
      </c>
      <c r="E7" s="1" t="s">
        <v>8</v>
      </c>
      <c r="H7" s="10">
        <f>SUM(H3:H6)</f>
        <v>25000</v>
      </c>
      <c r="J7" s="15">
        <f>C18</f>
        <v>19000</v>
      </c>
      <c r="K7" s="1" t="s">
        <v>30</v>
      </c>
      <c r="L7" s="11">
        <f t="shared" si="1"/>
        <v>35</v>
      </c>
      <c r="M7" s="16">
        <f>((-C16/5000)*(J7-17500))+C16</f>
        <v>35</v>
      </c>
    </row>
    <row r="8" spans="1:14" x14ac:dyDescent="0.25">
      <c r="A8" s="1" t="s">
        <v>20</v>
      </c>
      <c r="B8" s="1" t="s">
        <v>7</v>
      </c>
      <c r="C8" s="13">
        <f>5000</f>
        <v>5000</v>
      </c>
      <c r="J8" s="14">
        <v>22500</v>
      </c>
      <c r="K8" s="1" t="s">
        <v>32</v>
      </c>
      <c r="L8" s="11">
        <f t="shared" si="1"/>
        <v>35</v>
      </c>
      <c r="M8" s="2">
        <v>0</v>
      </c>
    </row>
    <row r="9" spans="1:14" x14ac:dyDescent="0.25">
      <c r="C9" s="13"/>
      <c r="J9" s="14">
        <v>25000</v>
      </c>
      <c r="K9" s="1" t="s">
        <v>33</v>
      </c>
      <c r="L9" s="11">
        <f t="shared" si="1"/>
        <v>35</v>
      </c>
      <c r="M9" s="2">
        <v>0</v>
      </c>
    </row>
    <row r="10" spans="1:14" x14ac:dyDescent="0.25">
      <c r="A10" t="s">
        <v>35</v>
      </c>
      <c r="B10" s="1" t="s">
        <v>1</v>
      </c>
      <c r="C10" s="17">
        <v>2.1</v>
      </c>
    </row>
    <row r="11" spans="1:14" x14ac:dyDescent="0.25">
      <c r="A11" t="s">
        <v>35</v>
      </c>
      <c r="B11" s="1" t="s">
        <v>9</v>
      </c>
      <c r="C11" s="4">
        <f>C10*1000/60</f>
        <v>35</v>
      </c>
    </row>
    <row r="13" spans="1:14" x14ac:dyDescent="0.25">
      <c r="A13" t="s">
        <v>36</v>
      </c>
      <c r="B13" s="1" t="s">
        <v>7</v>
      </c>
      <c r="C13" s="5">
        <f>C11*H7</f>
        <v>875000</v>
      </c>
    </row>
    <row r="14" spans="1:14" x14ac:dyDescent="0.25">
      <c r="A14" t="s">
        <v>37</v>
      </c>
      <c r="C14" s="4">
        <f>C13/C5</f>
        <v>50</v>
      </c>
    </row>
    <row r="15" spans="1:14" x14ac:dyDescent="0.25">
      <c r="A15" t="s">
        <v>38</v>
      </c>
      <c r="C15" s="18">
        <f>C14</f>
        <v>50</v>
      </c>
    </row>
    <row r="16" spans="1:14" x14ac:dyDescent="0.25">
      <c r="A16" t="s">
        <v>39</v>
      </c>
      <c r="B16" s="1" t="s">
        <v>10</v>
      </c>
      <c r="C16" s="4">
        <f>C15*C4</f>
        <v>50</v>
      </c>
    </row>
    <row r="17" spans="1:4" x14ac:dyDescent="0.25">
      <c r="A17" t="s">
        <v>40</v>
      </c>
      <c r="B17" s="1" t="s">
        <v>11</v>
      </c>
      <c r="C17" s="6">
        <f>(5000*C11)/C16</f>
        <v>3500</v>
      </c>
    </row>
    <row r="18" spans="1:4" x14ac:dyDescent="0.25">
      <c r="A18" t="s">
        <v>41</v>
      </c>
      <c r="B18" s="1" t="s">
        <v>11</v>
      </c>
      <c r="C18" s="6">
        <f>22500-((5000*C11)/C16)</f>
        <v>19000</v>
      </c>
    </row>
    <row r="19" spans="1:4" x14ac:dyDescent="0.25">
      <c r="A19" t="s">
        <v>44</v>
      </c>
      <c r="B19" s="1" t="s">
        <v>45</v>
      </c>
      <c r="C19" s="6">
        <f>C17</f>
        <v>3500</v>
      </c>
    </row>
    <row r="20" spans="1:4" x14ac:dyDescent="0.25">
      <c r="A20" t="s">
        <v>43</v>
      </c>
      <c r="B20" s="1" t="s">
        <v>45</v>
      </c>
      <c r="C20" s="6">
        <v>2500</v>
      </c>
    </row>
    <row r="21" spans="1:4" x14ac:dyDescent="0.25">
      <c r="A21" t="s">
        <v>46</v>
      </c>
      <c r="B21" s="1" t="s">
        <v>7</v>
      </c>
      <c r="C21" s="6">
        <f>(C19*C11)/2</f>
        <v>61250</v>
      </c>
    </row>
    <row r="22" spans="1:4" x14ac:dyDescent="0.25">
      <c r="A22" t="s">
        <v>47</v>
      </c>
      <c r="B22" s="1" t="s">
        <v>7</v>
      </c>
      <c r="C22" s="6">
        <f>C20*C11</f>
        <v>87500</v>
      </c>
    </row>
    <row r="23" spans="1:4" x14ac:dyDescent="0.25">
      <c r="A23" t="s">
        <v>48</v>
      </c>
      <c r="B23" s="1" t="s">
        <v>7</v>
      </c>
      <c r="C23" s="6">
        <f>(2*C21)+C22</f>
        <v>210000</v>
      </c>
    </row>
    <row r="24" spans="1:4" x14ac:dyDescent="0.25">
      <c r="A24" t="s">
        <v>49</v>
      </c>
      <c r="C24" s="4">
        <f>C23/C8</f>
        <v>42</v>
      </c>
    </row>
    <row r="25" spans="1:4" x14ac:dyDescent="0.25">
      <c r="C25" s="4"/>
    </row>
    <row r="27" spans="1:4" x14ac:dyDescent="0.25">
      <c r="A27" s="7" t="s">
        <v>50</v>
      </c>
      <c r="B27" s="7"/>
      <c r="C27" s="7"/>
    </row>
    <row r="28" spans="1:4" x14ac:dyDescent="0.25">
      <c r="A28" t="s">
        <v>35</v>
      </c>
      <c r="B28" s="1" t="s">
        <v>1</v>
      </c>
      <c r="C28" s="4">
        <f>C10</f>
        <v>2.1</v>
      </c>
    </row>
    <row r="29" spans="1:4" x14ac:dyDescent="0.25">
      <c r="A29" t="s">
        <v>38</v>
      </c>
      <c r="C29" s="4">
        <f>C15</f>
        <v>50</v>
      </c>
    </row>
    <row r="30" spans="1:4" x14ac:dyDescent="0.25">
      <c r="A30" t="s">
        <v>49</v>
      </c>
      <c r="C30" s="4">
        <f>C24</f>
        <v>42</v>
      </c>
    </row>
    <row r="31" spans="1:4" x14ac:dyDescent="0.25">
      <c r="A31" s="19"/>
      <c r="B31" s="7" t="s">
        <v>51</v>
      </c>
      <c r="C31" s="7"/>
    </row>
    <row r="32" spans="1:4" x14ac:dyDescent="0.25">
      <c r="A32" s="2" t="s">
        <v>52</v>
      </c>
      <c r="B32" s="14"/>
      <c r="C32" s="14"/>
      <c r="D32" s="2"/>
    </row>
    <row r="33" spans="1:12" x14ac:dyDescent="0.25">
      <c r="B33" s="14"/>
      <c r="C33" s="14"/>
      <c r="D33" s="2"/>
    </row>
    <row r="34" spans="1:12" x14ac:dyDescent="0.25">
      <c r="A34" s="14"/>
      <c r="B34" s="14"/>
      <c r="C34" s="14"/>
      <c r="D34" s="2"/>
      <c r="E34" s="2"/>
    </row>
    <row r="35" spans="1:12" x14ac:dyDescent="0.25">
      <c r="A35" s="2"/>
      <c r="B35" s="2"/>
      <c r="C35" s="2"/>
      <c r="D35" s="2"/>
      <c r="E35" s="2"/>
    </row>
    <row r="36" spans="1:12" x14ac:dyDescent="0.25">
      <c r="E36" s="2"/>
    </row>
    <row r="37" spans="1:12" x14ac:dyDescent="0.25">
      <c r="E37" s="3"/>
    </row>
    <row r="41" spans="1:12" x14ac:dyDescent="0.25">
      <c r="L41" s="9"/>
    </row>
  </sheetData>
  <sheetProtection sheet="1" objects="1" scenarios="1"/>
  <mergeCells count="7">
    <mergeCell ref="A27:C27"/>
    <mergeCell ref="J1:M1"/>
    <mergeCell ref="B31:C31"/>
    <mergeCell ref="A1:C1"/>
    <mergeCell ref="A3:C3"/>
    <mergeCell ref="E1:H1"/>
    <mergeCell ref="A6:C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2016-06-01T19:03:47Z</dcterms:modified>
</cp:coreProperties>
</file>